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50 - Aurora Products\ESTIMATING INFO\"/>
    </mc:Choice>
  </mc:AlternateContent>
  <xr:revisionPtr revIDLastSave="0" documentId="13_ncr:1_{F1507C72-5C60-4E8B-939D-1B7475728F6B}" xr6:coauthVersionLast="46" xr6:coauthVersionMax="46" xr10:uidLastSave="{00000000-0000-0000-0000-000000000000}"/>
  <bookViews>
    <workbookView xWindow="-120" yWindow="-120" windowWidth="29040" windowHeight="15840" xr2:uid="{00000000-000D-0000-FFFF-FFFF00000000}"/>
  </bookViews>
  <sheets>
    <sheet name="QUOTE FORM" sheetId="1" r:id="rId1"/>
    <sheet name="DATA (don't delete)" sheetId="2" r:id="rId2"/>
    <sheet name="Hardware Selection" sheetId="3" r:id="rId3"/>
  </sheets>
  <definedNames>
    <definedName name="_xlnm._FilterDatabase" localSheetId="0" hidden="1">'QUOTE FORM'!$B$21:$U$22</definedName>
    <definedName name="ACOUSTIC_SEAL">'DATA (don''t delete)'!$M$13:$M$15</definedName>
    <definedName name="ALUMINUM_DOOR_FINISH">'DATA (don''t delete)'!$F$13:$F$15</definedName>
    <definedName name="COMPANY_TYPE">'DATA (don''t delete)'!$A$4:$A$9</definedName>
    <definedName name="DOOR_GLASS_TYPE">'DATA (don''t delete)'!$G$13:$G$20</definedName>
    <definedName name="DOOR_LEAF">'DATA (don''t delete)'!$C$13:$C$18</definedName>
    <definedName name="DOOR_TYPE">'DATA (don''t delete)'!$C$13:$C$18</definedName>
    <definedName name="ELEV_CONFIG">'QUOTE FORM'!$E$24:$E$63</definedName>
    <definedName name="ELEVATION">'DATA (don''t delete)'!$A$13:$A$21</definedName>
    <definedName name="FRAME_FINISH">'DATA (don''t delete)'!$B$13:$B$16</definedName>
    <definedName name="FSC">'DATA (don''t delete)'!$E$13:$E$14</definedName>
    <definedName name="Glass_Size">'DATA (don''t delete)'!$H$13:$H$26</definedName>
    <definedName name="GLASS_TYPE">'DATA (don''t delete)'!$G$13:$G$20</definedName>
    <definedName name="Lead_Lined">'DATA (don''t delete)'!$P$13:$P$15</definedName>
    <definedName name="LOCK_TYPE">'DATA (don''t delete)'!$J$13:$J$20</definedName>
    <definedName name="MAGNETIC_LOCK">'DATA (don''t delete)'!$N$13:$N$15</definedName>
    <definedName name="SELF_CLOSE">'DATA (don''t delete)'!$L$13:$L$15</definedName>
    <definedName name="SMOKE_RATING">'DATA (don''t delete)'!$O$13:$O$15</definedName>
    <definedName name="SOFT_CLOSE">'DATA (don''t delete)'!$K$13:$K$14</definedName>
    <definedName name="WALL_THICKNESS">'DATA (don''t delete)'!$I$13:$I$18</definedName>
    <definedName name="WOOD_FINISH">'DATA (don''t delete)'!$D$13:$D$21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 i="3" l="1"/>
  <c r="F5" i="3"/>
  <c r="F6" i="3"/>
  <c r="F23" i="3" l="1"/>
  <c r="F22" i="3"/>
  <c r="F21" i="3"/>
  <c r="F20" i="3"/>
  <c r="F19" i="3"/>
  <c r="F18" i="3"/>
  <c r="F16" i="3"/>
  <c r="F17" i="3"/>
  <c r="F15" i="3"/>
  <c r="F14" i="3"/>
  <c r="F13" i="3"/>
  <c r="F12" i="3"/>
  <c r="F10" i="3"/>
  <c r="F9" i="3"/>
  <c r="F11" i="3"/>
  <c r="F8" i="3"/>
  <c r="F7" i="3"/>
  <c r="Q24" i="1"/>
  <c r="Q25" i="1" l="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F4" i="3"/>
  <c r="F3" i="3"/>
  <c r="F2" i="3"/>
</calcChain>
</file>

<file path=xl/sharedStrings.xml><?xml version="1.0" encoding="utf-8"?>
<sst xmlns="http://schemas.openxmlformats.org/spreadsheetml/2006/main" count="276" uniqueCount="204">
  <si>
    <t>Yes</t>
  </si>
  <si>
    <t>No</t>
  </si>
  <si>
    <t>Cherry</t>
  </si>
  <si>
    <t>Red Oak</t>
  </si>
  <si>
    <t>Wall Thickness</t>
  </si>
  <si>
    <t>DON'T DELETE THIS SHEET</t>
  </si>
  <si>
    <t>Other (Specify)</t>
  </si>
  <si>
    <t>4 7/8"</t>
  </si>
  <si>
    <t>5 1/4"</t>
  </si>
  <si>
    <t>5 7/8"</t>
  </si>
  <si>
    <t>7 1/4"</t>
  </si>
  <si>
    <t>Frame Finish</t>
  </si>
  <si>
    <t>Company Type</t>
  </si>
  <si>
    <t>White Maple</t>
  </si>
  <si>
    <t>White Birch</t>
  </si>
  <si>
    <t>Natural Birch</t>
  </si>
  <si>
    <t>Mahogany</t>
  </si>
  <si>
    <t>Laminate</t>
  </si>
  <si>
    <t>1/4 Clear Tempered</t>
  </si>
  <si>
    <t>1/4" Obscure Tempered</t>
  </si>
  <si>
    <t>1/4" Clear Laminated</t>
  </si>
  <si>
    <t>1/4" Cool White Laminated</t>
  </si>
  <si>
    <t>Door Leaf Type</t>
  </si>
  <si>
    <t>Elevation Configuration</t>
  </si>
  <si>
    <t>General Contractor</t>
  </si>
  <si>
    <t>Architect</t>
  </si>
  <si>
    <t>Glass &amp; Glazing Contractor</t>
  </si>
  <si>
    <t>Door &amp; Hardware Contractor</t>
  </si>
  <si>
    <t>QUOTE REQUEST FORM</t>
  </si>
  <si>
    <t>Hollow Metal</t>
  </si>
  <si>
    <t>Hollow Metal with Glass</t>
  </si>
  <si>
    <t>Door Glass Type</t>
  </si>
  <si>
    <t>Flush Wood with Glass</t>
  </si>
  <si>
    <t>Aluminum Stile and Rail with Glass</t>
  </si>
  <si>
    <t>Acoustic 
Drop-Down Seal</t>
  </si>
  <si>
    <t>Is FSC Required 
for Wood Doors</t>
  </si>
  <si>
    <t>FSC</t>
  </si>
  <si>
    <t>Magnetic Lock</t>
  </si>
  <si>
    <t>Lead Lined</t>
  </si>
  <si>
    <t>ELEVATION_CONFIG</t>
  </si>
  <si>
    <t>Frame_Finish</t>
  </si>
  <si>
    <t>Door_Type</t>
  </si>
  <si>
    <t>Aluminum_Door_Finish</t>
  </si>
  <si>
    <t>DOOR_GLASS_TYPE</t>
  </si>
  <si>
    <t>Wall_Thickness</t>
  </si>
  <si>
    <t>Lock_Type</t>
  </si>
  <si>
    <t>Acoustic _Seal</t>
  </si>
  <si>
    <t>Magnetic_Lock</t>
  </si>
  <si>
    <t>Self_Close</t>
  </si>
  <si>
    <t>Light Sequin Silver</t>
  </si>
  <si>
    <t>WOOD_FINISH</t>
  </si>
  <si>
    <t>E-mail:</t>
  </si>
  <si>
    <t>Phone:</t>
  </si>
  <si>
    <t>To add more doors - Insert Row above last line</t>
  </si>
  <si>
    <t>1" IGU</t>
  </si>
  <si>
    <t>Integral Blinds</t>
  </si>
  <si>
    <t>Aluminum Door Finish</t>
  </si>
  <si>
    <t>Lead_Lined</t>
  </si>
  <si>
    <t>To edit spreadsheet - Select "Enable Editing" above</t>
  </si>
  <si>
    <t>Door Qty</t>
  </si>
  <si>
    <t>Wood Door Face/Veneer</t>
  </si>
  <si>
    <t>Spring Loaded Mechanical Self Closer (Upgraded Add-On Option In Addition to Our Standard Soft Self Close Dampeners)</t>
  </si>
  <si>
    <t>Width</t>
  </si>
  <si>
    <t>Height</t>
  </si>
  <si>
    <t>adsystems.estimating@allegion.com</t>
  </si>
  <si>
    <t>PLEASE INDICATE WHICH DIMENSIONS YOU WILL BE LISTING BY USING DROP DOWN SELECTION TO THE RIGHT</t>
  </si>
  <si>
    <t xml:space="preserve">Actual dimensions will then be entered in the form below </t>
  </si>
  <si>
    <t>Frame Opening = Clear Opening Plus (+) 4.5"</t>
  </si>
  <si>
    <t>AutoMotion
Auto Operator</t>
  </si>
  <si>
    <t>Architect Name:</t>
  </si>
  <si>
    <t>End User:</t>
  </si>
  <si>
    <t>Project Address:</t>
  </si>
  <si>
    <t>Date of Delivery:</t>
  </si>
  <si>
    <t>Bid Date:</t>
  </si>
  <si>
    <t>Specs Attached?</t>
  </si>
  <si>
    <t>Approved Equals?</t>
  </si>
  <si>
    <t>DATE:</t>
  </si>
  <si>
    <t>Company Name:</t>
  </si>
  <si>
    <t>Contact Name:</t>
  </si>
  <si>
    <t>Contact Email:</t>
  </si>
  <si>
    <t>Contact Phone:</t>
  </si>
  <si>
    <t>Project Name:</t>
  </si>
  <si>
    <t>Architect Location:</t>
  </si>
  <si>
    <t>Elevation 
Number</t>
  </si>
  <si>
    <t>Glass Size</t>
  </si>
  <si>
    <t>Glass_Size</t>
  </si>
  <si>
    <t>Custom</t>
  </si>
  <si>
    <t>1/4" full lite</t>
  </si>
  <si>
    <t>1/4" Half Lite</t>
  </si>
  <si>
    <t>1/4" Narrow Vision Lite</t>
  </si>
  <si>
    <t>3/8" full lite</t>
  </si>
  <si>
    <t>3/8" Half Lite</t>
  </si>
  <si>
    <t>3/8" Narrow Vision Lite</t>
  </si>
  <si>
    <t>1/2" full lite</t>
  </si>
  <si>
    <t>1/2" Half Lite</t>
  </si>
  <si>
    <t>1/2" Narrow Vision Lite</t>
  </si>
  <si>
    <t>No Added UF</t>
  </si>
  <si>
    <t>N/A</t>
  </si>
  <si>
    <t>1/4" Glass by others</t>
  </si>
  <si>
    <t>3/8" Glass By Others</t>
  </si>
  <si>
    <t>1/2" Glass By Others</t>
  </si>
  <si>
    <t>Company Address:</t>
  </si>
  <si>
    <t>City, State Zip Code:</t>
  </si>
  <si>
    <t>Rating</t>
  </si>
  <si>
    <t xml:space="preserve"> Fire Rated</t>
  </si>
  <si>
    <t>smoke rated</t>
  </si>
  <si>
    <t>smoke and fire rated</t>
  </si>
  <si>
    <t>AD-1</t>
  </si>
  <si>
    <t xml:space="preserve">User turns key from outside to lock or unlock door. User operates fixed handle on outside to slide door open. User operates fixed handle inside to slide door closed. User locks door inside by turning thumbturn. User turns thumbturn inside to unlock door. User operates fixed handle on inside to slide door open. 
</t>
  </si>
  <si>
    <t xml:space="preserve">
Standard (US32D) Satin Stainless Steel
Optional (US26D) Satin Chrome
Optional (US19) Black 
Optional (US10B) Satin Bronze</t>
  </si>
  <si>
    <t>Keyed lock with thumbturn and cylinder</t>
  </si>
  <si>
    <t>See AD5450P-LP-630</t>
  </si>
  <si>
    <t>Privacy lock with thumbturn, indicator, and coin override</t>
  </si>
  <si>
    <t xml:space="preserve">AD-4 (Fire Rated Only) </t>
  </si>
  <si>
    <t xml:space="preserve">Self latching lock with keyed lock and thumbturn </t>
  </si>
  <si>
    <t>Keyed lock from outside only (No thumbturn/egress inside)</t>
  </si>
  <si>
    <t>See AD5464P-LP-630</t>
  </si>
  <si>
    <t>AD-2</t>
  </si>
  <si>
    <t>User operates fixed handle from outside to slide door open. User operates fixed handle inside to slide door closed. User locks or unlocks door from inside by turning thumbturn, and indicator on outside indicates ocupied or vacant. User operates fixed handle from inside to slide door open. Coin override allows unlock from outside in event of emergency.</t>
  </si>
  <si>
    <t>User operates fixed handle from outside to slide door open. User operates fixed handle inside to slide door closed. User locks or unlocks door from inside by turning thumbturn, and indicator on outside indicates ocupied or vacant. User operates fixed handle from inside to slide door open. Indicator allows unlock from outside in event of emergency.</t>
  </si>
  <si>
    <t>NEW</t>
  </si>
  <si>
    <t>User operates fixed handle from outside to slide door open. User operates fixed handle inside to slide door closed. User locks or unlocks door from inside by turning thumbturn, and indicator on outside indicates ocupied or vacant. User operates fixed handle from inside to slide door open. Indicator ccin override allows unlock from outside in event of emergency.</t>
  </si>
  <si>
    <t>AD-6</t>
  </si>
  <si>
    <t>User operates fixed handle from outside to slide door open. User operates fixed handle inside to slide door closed. User locks or unlocks door from inside by turning thumbturn, and indicator on outside indicates ocupied or vacant. User operates Lever handle from inside to slide door open.  User rotates lever from inside to automatically release lock (single action egress).  Indicator allows unlock from outside in event of emergency.</t>
  </si>
  <si>
    <t>User turns key from outside to lock or unlock door. User operates fixed handle from outside to slide door open. User operates fixed handle inside to slide door closed. User locks or unlocks door from inside by turning thumbturn, and indicator on outside indicates ocupied or vacant. User operates fixed handle from inside to slide door open. Indicator ccin override allows unlock from outside in event of emergency.</t>
  </si>
  <si>
    <t>AD5450B-LP-630 (SFIC)</t>
  </si>
  <si>
    <t xml:space="preserve">User turns key from outside to lock or unlock door. User operates fixed handle on outside to slide door open. User operates fixed handle inside to slide door closed. User locks door inside by turning thumbturn. User turns thumbturn inside to unlock door. User operates fixed handle on inside to slide door open. </t>
  </si>
  <si>
    <t>AD5</t>
  </si>
  <si>
    <t>AD5464B-LP-630 (SFIC)</t>
  </si>
  <si>
    <t xml:space="preserve">User turns key fro+A6:L16m outside to lock or unlock door. User operates fixed handle on outside to slide door open. User operates fixed handle inside to slide door closed. 
Only to be used in medical room where a patient room has egress and this lock prevents petients from entering staff area. </t>
  </si>
  <si>
    <t xml:space="preserve">User turns key from outside to lock or unlock door. User operates fixed handle on outside to slide door open. User operates fixed handle inside to slide door closed. 
Only to be used in medical room where a patient room has egress and this lock prevents petients from entering staff area. </t>
  </si>
  <si>
    <t>AD6010-L03-630</t>
  </si>
  <si>
    <t>Latchbolt retracted by lever from either side
at all times. Inside lever always free for immediate egress.</t>
  </si>
  <si>
    <t xml:space="preserve"> User rotates lever from outside to slide door open. User rotates lever from inside to slide door closed. User locks door inside by turning thumbturn. User rotates lever from inside to automatically release lock (single action egress). User slides door open.Coin override allows unlock from outside in event of emergency.
</t>
  </si>
  <si>
    <t xml:space="preserve"> User rotates lever from outside to slide door open. User rotates lever from inside to slide door closed. User locks door inside by turning thumbturn. User rotates lever from inside to automatically release lock (single action egress). User slides door open.  Indicator allows unlock from outside in event of emergency.
</t>
  </si>
  <si>
    <t>User rotates lever from outside to slide door open. User operates lever inside to slide door closed. User rotates thubmturn to lock outside lever. Indicator on outside shows room is occupied/Vacant. User rotates lever from inside to automatically release lock (single action egress). User slides door open. 
* Slide indicator on inside shows Locked / Unlocked. 
Coin override allows unlock from outside in event of emergency.</t>
  </si>
  <si>
    <t xml:space="preserve">User turns key from outside to lock or unlock door. User rotates lever from outside to slide door open. User operates lever inside to slide door closed. User rotates thubmturn to lock outside lever. Indicator on outside shows room is occupied/Vacant. User rotates lever from inside to automatically release lock (single action egress). User slides door open. 
* Slide indicator on inside shows Locked / Unlocked. 
</t>
  </si>
  <si>
    <t>AD6450B-L03-630 (SFIC)</t>
  </si>
  <si>
    <t xml:space="preserve">User turns key from outside to lock or unlock door. User rotates lever from outside to slide door open. User rotates lever from inside to slide door closed. User locks door inside by turning thumbturn. User rotates lever from inside to automatically release lock (single action egress). User slides door open.
</t>
  </si>
  <si>
    <t>Self latching single action egress keyed lock with thumbturn - Office Function</t>
  </si>
  <si>
    <t>See - AD6450P-L03-630</t>
  </si>
  <si>
    <t>Lock Description</t>
  </si>
  <si>
    <t xml:space="preserve">Old AD-5 </t>
  </si>
  <si>
    <t xml:space="preserve">Old AD-1  </t>
  </si>
  <si>
    <t xml:space="preserve">Old AD-2 </t>
  </si>
  <si>
    <t>16in BTB Ladder Pulls</t>
  </si>
  <si>
    <t>AD Ladder Pulls</t>
  </si>
  <si>
    <t>AD5440-LP-630</t>
  </si>
  <si>
    <t>AD5440-LP-630-SI</t>
  </si>
  <si>
    <t>AD6440-L03-630-I</t>
  </si>
  <si>
    <t>Old AD-9</t>
  </si>
  <si>
    <t>Pulls/Lock Type
(See New Hardware Selcetion Guide)</t>
  </si>
  <si>
    <t>AD5440-LP-630-I</t>
  </si>
  <si>
    <t>AD5440-LPL-630-I</t>
  </si>
  <si>
    <t>(Office)
Deadbolt Cylinder and Thumbturn with Ladder Pulls</t>
  </si>
  <si>
    <t>(Cylinder Lock)
Deadbolt Cylinder locking with Ladder Pulls</t>
  </si>
  <si>
    <t xml:space="preserve">
AD5450J-LP-630 (FSIC)
</t>
  </si>
  <si>
    <t xml:space="preserve">(Privacy)
Deadbolt with coin turn and Thumbturn with Ladder Pulls
</t>
  </si>
  <si>
    <t xml:space="preserve">(Privacy)
Deadbolt with Indicator and Thumbturn with Ladder Pulls
</t>
  </si>
  <si>
    <t xml:space="preserve">(Privacy)
Deadbolt with SECTIONAL Indicator and Thumbturn with Ladder Pulls
</t>
  </si>
  <si>
    <t xml:space="preserve">(Privacy)
Deadbolt with Indicator and Thumbturn with ladder Pull Exterior and Lever interior
</t>
  </si>
  <si>
    <t xml:space="preserve">AD5450P-LP-630
</t>
  </si>
  <si>
    <t>AD5450P-LP-630-SI</t>
  </si>
  <si>
    <t xml:space="preserve">(Privacy With Cylider)
Deadbolt with SECTIONAL Indicator and Cylinder and Thumbturn with Ladder Pulls
</t>
  </si>
  <si>
    <t xml:space="preserve">AD5464J-LP-630 (FSIC)
</t>
  </si>
  <si>
    <t xml:space="preserve">AD5464P-LP-630
</t>
  </si>
  <si>
    <t>(Passage)
Self-Latching Lock with Single Action egress passage latch with levers</t>
  </si>
  <si>
    <t>AD-9</t>
  </si>
  <si>
    <t xml:space="preserve">AD6440-L03-630
</t>
  </si>
  <si>
    <t>(Privacy)
Self-Latching Lock with Single Action egress, Coin turn overide x Thumbturn with levers</t>
  </si>
  <si>
    <t>(Privacy)
Self-Latching Lock with Single Action egress Lock, Indicator x Thumbturn with levers</t>
  </si>
  <si>
    <t xml:space="preserve">AD6440-L03-630-SI
</t>
  </si>
  <si>
    <t>(Privacy)
Self-Latching Lock with Single Action egress with SECTIONAL indicator  x Thumbturn with levers</t>
  </si>
  <si>
    <t>(Office)
Self-Latching Lock with Single Action egress with Cylinder and Thumbturn with levers</t>
  </si>
  <si>
    <t xml:space="preserve">AD6450J-L03-630 (FSIC)
</t>
  </si>
  <si>
    <t xml:space="preserve">AD6450P-L03-630
</t>
  </si>
  <si>
    <t>AD6450P-L03-630-SI</t>
  </si>
  <si>
    <t>ADEL-ELEC1-12V-26D</t>
  </si>
  <si>
    <t>Self-Latching Lock with Electronic Strike, 16in. ladder pull x Lever egress trim</t>
  </si>
  <si>
    <t>ADEL-ELEC2-12V-26D</t>
  </si>
  <si>
    <t>Self-Latching Lock with Electronic Strike and Cylinder Override, back to back levers</t>
  </si>
  <si>
    <t>ADEL-ELEC3-24V-26D</t>
  </si>
  <si>
    <t>ADEL-ELEC4-24V-26D</t>
  </si>
  <si>
    <t>See AD5440-LP-630-i</t>
  </si>
  <si>
    <t>Sidelite
Width</t>
  </si>
  <si>
    <t>Fire Rated Exam Slide</t>
  </si>
  <si>
    <t>Smoke Rated InsetSlide</t>
  </si>
  <si>
    <t>Smoke Rated Exam Slide</t>
  </si>
  <si>
    <t>Smoke Rated Office Slide</t>
  </si>
  <si>
    <t>Barrier Free</t>
  </si>
  <si>
    <t>Exam Slide</t>
  </si>
  <si>
    <t>Frameless</t>
  </si>
  <si>
    <t>InsetSlide</t>
  </si>
  <si>
    <t>Office Slide</t>
  </si>
  <si>
    <t>Pocket Doors</t>
  </si>
  <si>
    <t>SuiteSlide</t>
  </si>
  <si>
    <t>Swing Door</t>
  </si>
  <si>
    <t>Window</t>
  </si>
  <si>
    <t>Bi-Parting Examslide</t>
  </si>
  <si>
    <t>Bi-Parting Insetslide</t>
  </si>
  <si>
    <t>Bi-Parting Officeslide</t>
  </si>
  <si>
    <t>Flush Wood or Plam</t>
  </si>
  <si>
    <t>425.740.6011</t>
  </si>
  <si>
    <t>Clear Opening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</si>
</sst>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8" x14ac:knownFonts="1">
    <font>
      <sz val="11"/>
      <color theme="1"/>
      <name val="Calibri"/>
      <family val="2"/>
      <scheme val="minor"/>
    </font>
    <font>
      <b/>
      <sz val="11"/>
      <color theme="1"/>
      <name val="Calibri"/>
      <family val="2"/>
      <scheme val="minor"/>
    </font>
    <font>
      <b/>
      <sz val="11"/>
      <color rgb="FFFF0000"/>
      <name val="Calibri"/>
      <family val="2"/>
      <scheme val="minor"/>
    </font>
    <font>
      <b/>
      <sz val="12"/>
      <color rgb="FFFF0000"/>
      <name val="Calibri"/>
      <family val="2"/>
      <scheme val="minor"/>
    </font>
    <font>
      <sz val="11"/>
      <name val="Calibri"/>
      <family val="2"/>
    </font>
    <font>
      <b/>
      <sz val="12"/>
      <color theme="1"/>
      <name val="Calibri"/>
      <family val="2"/>
      <scheme val="minor"/>
    </font>
    <font>
      <b/>
      <i/>
      <sz val="22"/>
      <name val="Calibri"/>
      <family val="2"/>
      <scheme val="minor"/>
    </font>
    <font>
      <b/>
      <sz val="11"/>
      <name val="Calibri"/>
      <family val="2"/>
      <scheme val="minor"/>
    </font>
    <font>
      <u/>
      <sz val="11"/>
      <color theme="10"/>
      <name val="Calibri"/>
      <family val="2"/>
      <scheme val="minor"/>
    </font>
    <font>
      <sz val="36"/>
      <color theme="1"/>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u/>
      <sz val="20"/>
      <color theme="10"/>
      <name val="Calibri"/>
      <family val="2"/>
      <scheme val="minor"/>
    </font>
    <font>
      <sz val="11"/>
      <color theme="1"/>
      <name val="Calibri"/>
      <family val="2"/>
      <scheme val="minor"/>
    </font>
    <font>
      <sz val="16"/>
      <color theme="1"/>
      <name val="Calibri"/>
      <family val="2"/>
      <scheme val="minor"/>
    </font>
    <font>
      <sz val="10"/>
      <color theme="1"/>
      <name val="Calibri"/>
      <family val="2"/>
      <scheme val="minor"/>
    </font>
    <font>
      <sz val="18"/>
      <color theme="1"/>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8" fillId="0" borderId="0" applyNumberFormat="0" applyFill="0" applyBorder="0" applyAlignment="0" applyProtection="0"/>
    <xf numFmtId="0" fontId="14" fillId="0" borderId="0"/>
  </cellStyleXfs>
  <cellXfs count="109">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1" fillId="0" borderId="0" xfId="0" applyFont="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2"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0" fillId="0" borderId="0" xfId="0" applyAlignment="1">
      <alignment horizontal="center" vertical="center"/>
    </xf>
    <xf numFmtId="0" fontId="0" fillId="0" borderId="2" xfId="0" applyBorder="1" applyAlignment="1" applyProtection="1">
      <alignment horizontal="center" vertical="center"/>
      <protection locked="0"/>
    </xf>
    <xf numFmtId="0" fontId="0" fillId="0" borderId="0" xfId="0" applyFill="1" applyBorder="1" applyAlignment="1">
      <alignment vertical="center"/>
    </xf>
    <xf numFmtId="13" fontId="0" fillId="0" borderId="1" xfId="0" applyNumberFormat="1" applyBorder="1" applyAlignment="1">
      <alignment horizontal="left" vertical="center"/>
    </xf>
    <xf numFmtId="0" fontId="4"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center" vertical="center" wrapText="1"/>
    </xf>
    <xf numFmtId="0" fontId="1" fillId="0" borderId="0" xfId="0" applyFont="1" applyBorder="1" applyAlignment="1">
      <alignment horizontal="center" vertical="center"/>
    </xf>
    <xf numFmtId="14" fontId="0" fillId="0" borderId="0" xfId="0" applyNumberFormat="1" applyFont="1" applyBorder="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1" fillId="0" borderId="3" xfId="0" applyFont="1" applyBorder="1" applyAlignment="1">
      <alignment horizontal="center" vertical="center" wrapText="1"/>
    </xf>
    <xf numFmtId="49" fontId="0" fillId="0" borderId="0" xfId="0" applyNumberFormat="1" applyAlignment="1">
      <alignment vertical="center"/>
    </xf>
    <xf numFmtId="0" fontId="1" fillId="0" borderId="3" xfId="0" applyFont="1" applyFill="1" applyBorder="1" applyAlignment="1">
      <alignment horizontal="center" vertical="center" wrapText="1"/>
    </xf>
    <xf numFmtId="0" fontId="0" fillId="0" borderId="2" xfId="0" applyBorder="1" applyAlignment="1">
      <alignment horizontal="left" vertical="center"/>
    </xf>
    <xf numFmtId="0" fontId="1" fillId="0" borderId="3" xfId="0" applyFont="1" applyBorder="1" applyAlignment="1">
      <alignment horizontal="left" vertical="center"/>
    </xf>
    <xf numFmtId="0" fontId="0" fillId="0" borderId="1" xfId="0" quotePrefix="1" applyBorder="1" applyAlignment="1">
      <alignment horizontal="left" vertical="center"/>
    </xf>
    <xf numFmtId="0" fontId="0" fillId="0" borderId="1" xfId="0" quotePrefix="1" applyBorder="1" applyAlignment="1">
      <alignment horizontal="left" vertical="center" wrapText="1"/>
    </xf>
    <xf numFmtId="49" fontId="1" fillId="0" borderId="0" xfId="0" applyNumberFormat="1" applyFont="1" applyAlignment="1">
      <alignment horizontal="left" vertical="center"/>
    </xf>
    <xf numFmtId="0" fontId="0" fillId="0" borderId="1" xfId="0" applyFont="1" applyBorder="1" applyAlignment="1">
      <alignment vertical="center" wrapText="1"/>
    </xf>
    <xf numFmtId="0" fontId="7" fillId="0" borderId="3" xfId="0" applyFont="1" applyBorder="1" applyAlignment="1">
      <alignment horizontal="center" vertical="center" wrapText="1"/>
    </xf>
    <xf numFmtId="0" fontId="3" fillId="0" borderId="0" xfId="0" applyFont="1" applyAlignment="1">
      <alignmen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9" fillId="0" borderId="0" xfId="0" applyFont="1" applyFill="1" applyBorder="1" applyAlignment="1">
      <alignment horizontal="center" vertical="center"/>
    </xf>
    <xf numFmtId="0" fontId="11" fillId="0" borderId="0" xfId="0" applyFont="1" applyBorder="1" applyAlignment="1">
      <alignment vertical="center"/>
    </xf>
    <xf numFmtId="0" fontId="0" fillId="0" borderId="0" xfId="0" applyAlignment="1">
      <alignment vertical="center"/>
    </xf>
    <xf numFmtId="0" fontId="12" fillId="0" borderId="0" xfId="0" applyFont="1" applyFill="1" applyBorder="1" applyAlignment="1">
      <alignment horizontal="center" vertical="center"/>
    </xf>
    <xf numFmtId="0" fontId="0" fillId="0" borderId="0" xfId="0" applyAlignment="1">
      <alignment horizontal="right" vertical="center"/>
    </xf>
    <xf numFmtId="0" fontId="5" fillId="0" borderId="0" xfId="0" applyFont="1" applyAlignment="1">
      <alignment horizontal="right"/>
    </xf>
    <xf numFmtId="0" fontId="0" fillId="0" borderId="0" xfId="0" applyFont="1"/>
    <xf numFmtId="0" fontId="0" fillId="0" borderId="1" xfId="0" applyFont="1" applyBorder="1" applyAlignment="1">
      <alignment vertical="center"/>
    </xf>
    <xf numFmtId="0" fontId="0" fillId="0" borderId="1" xfId="0" applyFont="1" applyBorder="1" applyAlignment="1">
      <alignment horizontal="center" vertical="center"/>
    </xf>
    <xf numFmtId="0" fontId="1" fillId="0" borderId="3" xfId="0" applyFont="1" applyBorder="1" applyAlignment="1">
      <alignment vertical="center" wrapText="1"/>
    </xf>
    <xf numFmtId="0" fontId="1" fillId="0" borderId="0" xfId="0" applyFont="1" applyBorder="1" applyAlignment="1">
      <alignment vertical="center"/>
    </xf>
    <xf numFmtId="0" fontId="13" fillId="0" borderId="0" xfId="1" applyFont="1" applyAlignment="1">
      <alignment vertical="center"/>
    </xf>
    <xf numFmtId="0" fontId="11" fillId="2" borderId="0" xfId="0" applyFont="1" applyFill="1" applyAlignment="1">
      <alignment horizontal="left" vertical="center"/>
    </xf>
    <xf numFmtId="0" fontId="11" fillId="0" borderId="0" xfId="0" applyFont="1" applyFill="1" applyAlignment="1">
      <alignment horizontal="left" vertical="center"/>
    </xf>
    <xf numFmtId="0" fontId="0" fillId="0" borderId="0" xfId="0" applyFont="1" applyBorder="1" applyAlignment="1">
      <alignment horizontal="left" vertical="center"/>
    </xf>
    <xf numFmtId="0" fontId="10" fillId="0" borderId="0" xfId="0" applyFont="1" applyFill="1" applyAlignment="1">
      <alignment horizontal="left" vertical="center"/>
    </xf>
    <xf numFmtId="0" fontId="0" fillId="2" borderId="0" xfId="0" applyFill="1" applyAlignment="1">
      <alignment vertical="center"/>
    </xf>
    <xf numFmtId="164" fontId="0" fillId="0" borderId="0" xfId="0" applyNumberFormat="1" applyBorder="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0" fillId="0" borderId="4" xfId="0" applyBorder="1" applyAlignment="1">
      <alignment vertical="center"/>
    </xf>
    <xf numFmtId="1" fontId="0" fillId="0" borderId="0" xfId="2" applyNumberFormat="1" applyFont="1" applyAlignment="1">
      <alignment wrapText="1"/>
    </xf>
    <xf numFmtId="0" fontId="14" fillId="0" borderId="0" xfId="0" applyFont="1"/>
    <xf numFmtId="164" fontId="1" fillId="0" borderId="1" xfId="0" applyNumberFormat="1" applyFont="1" applyBorder="1" applyAlignment="1">
      <alignment horizontal="left" vertical="center"/>
    </xf>
    <xf numFmtId="0" fontId="1" fillId="0" borderId="1" xfId="0" applyFont="1" applyBorder="1" applyAlignment="1">
      <alignment horizontal="left" vertical="center"/>
    </xf>
    <xf numFmtId="0" fontId="0" fillId="0" borderId="5" xfId="0" applyBorder="1" applyAlignment="1">
      <alignment vertical="center"/>
    </xf>
    <xf numFmtId="0" fontId="5" fillId="0" borderId="9" xfId="0" applyFont="1" applyBorder="1" applyAlignment="1">
      <alignment vertical="center"/>
    </xf>
    <xf numFmtId="0" fontId="0" fillId="0" borderId="10" xfId="0" applyBorder="1" applyAlignment="1">
      <alignment vertical="center"/>
    </xf>
    <xf numFmtId="0" fontId="5" fillId="0" borderId="11" xfId="0" applyFont="1" applyBorder="1" applyAlignment="1">
      <alignment vertical="center"/>
    </xf>
    <xf numFmtId="0" fontId="0" fillId="0" borderId="12" xfId="0"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5" fillId="0" borderId="13" xfId="0" applyFont="1" applyBorder="1" applyAlignment="1">
      <alignment vertical="center"/>
    </xf>
    <xf numFmtId="0" fontId="0" fillId="0" borderId="14" xfId="0" applyBorder="1" applyAlignment="1">
      <alignment vertical="center"/>
    </xf>
    <xf numFmtId="0" fontId="1" fillId="0" borderId="2" xfId="0" applyFont="1" applyBorder="1" applyAlignment="1">
      <alignment vertical="center"/>
    </xf>
    <xf numFmtId="0" fontId="5" fillId="0" borderId="10"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5" fillId="0" borderId="15"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0" borderId="0" xfId="0" applyFont="1" applyAlignment="1">
      <alignment wrapText="1"/>
    </xf>
    <xf numFmtId="0" fontId="15" fillId="0" borderId="0" xfId="0" applyFont="1"/>
    <xf numFmtId="0" fontId="15" fillId="0" borderId="15" xfId="0" applyFont="1" applyBorder="1"/>
    <xf numFmtId="0" fontId="15" fillId="0" borderId="1" xfId="0" applyFont="1" applyBorder="1"/>
    <xf numFmtId="0" fontId="15" fillId="0" borderId="1" xfId="0" applyFont="1" applyBorder="1" applyAlignment="1">
      <alignment horizontal="center" vertical="center" wrapText="1"/>
    </xf>
    <xf numFmtId="0" fontId="15" fillId="0" borderId="15" xfId="0" applyFont="1" applyBorder="1" applyAlignment="1">
      <alignment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5" fillId="2" borderId="0" xfId="0" applyFont="1" applyFill="1" applyAlignment="1">
      <alignment horizontal="center" vertical="center" wrapText="1"/>
    </xf>
    <xf numFmtId="0" fontId="0" fillId="0" borderId="0" xfId="0" applyAlignment="1">
      <alignment wrapText="1"/>
    </xf>
    <xf numFmtId="0" fontId="15" fillId="0" borderId="0" xfId="0" applyFont="1" applyBorder="1"/>
    <xf numFmtId="0" fontId="0" fillId="0" borderId="15" xfId="0" applyBorder="1" applyAlignment="1">
      <alignment wrapText="1"/>
    </xf>
    <xf numFmtId="0" fontId="15" fillId="0" borderId="0" xfId="0" applyFont="1" applyBorder="1" applyAlignment="1">
      <alignment horizontal="center" vertical="center" wrapText="1"/>
    </xf>
    <xf numFmtId="0" fontId="0" fillId="0" borderId="1" xfId="0" applyBorder="1" applyAlignment="1">
      <alignment wrapText="1"/>
    </xf>
    <xf numFmtId="0" fontId="15" fillId="2" borderId="0" xfId="0"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0" xfId="0" applyFont="1"/>
    <xf numFmtId="0" fontId="17" fillId="0" borderId="0" xfId="0" applyFont="1" applyAlignment="1">
      <alignment wrapText="1"/>
    </xf>
    <xf numFmtId="0" fontId="1" fillId="2" borderId="0" xfId="0" applyFont="1" applyFill="1" applyAlignment="1">
      <alignment horizontal="left"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5" fillId="0" borderId="6" xfId="0" applyFont="1" applyBorder="1" applyAlignment="1">
      <alignment vertical="center"/>
    </xf>
    <xf numFmtId="0" fontId="5" fillId="0" borderId="8" xfId="0" applyFont="1" applyBorder="1" applyAlignment="1">
      <alignment vertical="center"/>
    </xf>
    <xf numFmtId="0" fontId="0" fillId="0" borderId="5" xfId="0" applyBorder="1" applyAlignment="1">
      <alignment horizontal="left" vertical="center"/>
    </xf>
    <xf numFmtId="0" fontId="0" fillId="0" borderId="4" xfId="0" applyBorder="1" applyAlignment="1">
      <alignment horizontal="left" vertical="center"/>
    </xf>
    <xf numFmtId="49" fontId="10" fillId="0" borderId="0" xfId="0" applyNumberFormat="1" applyFont="1" applyAlignment="1">
      <alignment horizontal="center" vertical="center" wrapText="1"/>
    </xf>
    <xf numFmtId="0" fontId="11" fillId="0" borderId="0" xfId="0" applyFont="1" applyAlignment="1">
      <alignment vertical="center"/>
    </xf>
    <xf numFmtId="0" fontId="11" fillId="0" borderId="0" xfId="0" applyFont="1" applyBorder="1" applyAlignment="1">
      <alignment vertical="center"/>
    </xf>
  </cellXfs>
  <cellStyles count="3">
    <cellStyle name="Hyperlink" xfId="1" builtinId="8"/>
    <cellStyle name="Normal" xfId="0" builtinId="0"/>
    <cellStyle name="Normal 8" xfId="2" xr:uid="{F55864D2-EA76-42CF-A3B7-6AF42AD07C68}"/>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74918</xdr:colOff>
      <xdr:row>0</xdr:row>
      <xdr:rowOff>64214</xdr:rowOff>
    </xdr:from>
    <xdr:to>
      <xdr:col>3</xdr:col>
      <xdr:colOff>228867</xdr:colOff>
      <xdr:row>1</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18" y="64214"/>
          <a:ext cx="2320886" cy="519192"/>
        </a:xfrm>
        <a:prstGeom prst="rect">
          <a:avLst/>
        </a:prstGeom>
      </xdr:spPr>
    </xdr:pic>
    <xdr:clientData/>
  </xdr:twoCellAnchor>
  <xdr:twoCellAnchor editAs="oneCell">
    <xdr:from>
      <xdr:col>6</xdr:col>
      <xdr:colOff>23812</xdr:colOff>
      <xdr:row>3</xdr:row>
      <xdr:rowOff>72528</xdr:rowOff>
    </xdr:from>
    <xdr:to>
      <xdr:col>12</xdr:col>
      <xdr:colOff>217486</xdr:colOff>
      <xdr:row>17</xdr:row>
      <xdr:rowOff>16659</xdr:rowOff>
    </xdr:to>
    <xdr:pic>
      <xdr:nvPicPr>
        <xdr:cNvPr id="5" name="Picture 4">
          <a:extLst>
            <a:ext uri="{FF2B5EF4-FFF2-40B4-BE49-F238E27FC236}">
              <a16:creationId xmlns:a16="http://schemas.microsoft.com/office/drawing/2014/main" id="{71189055-3D48-4427-A80C-8CA1DA6196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58312" y="929778"/>
          <a:ext cx="4917281" cy="3341381"/>
        </a:xfrm>
        <a:prstGeom prst="rect">
          <a:avLst/>
        </a:prstGeom>
      </xdr:spPr>
    </xdr:pic>
    <xdr:clientData/>
  </xdr:twoCellAnchor>
  <xdr:twoCellAnchor>
    <xdr:from>
      <xdr:col>6</xdr:col>
      <xdr:colOff>976312</xdr:colOff>
      <xdr:row>17</xdr:row>
      <xdr:rowOff>159543</xdr:rowOff>
    </xdr:from>
    <xdr:to>
      <xdr:col>7</xdr:col>
      <xdr:colOff>782637</xdr:colOff>
      <xdr:row>19</xdr:row>
      <xdr:rowOff>34925</xdr:rowOff>
    </xdr:to>
    <xdr:sp macro="" textlink="">
      <xdr:nvSpPr>
        <xdr:cNvPr id="2" name="Arrow: Right 1">
          <a:extLst>
            <a:ext uri="{FF2B5EF4-FFF2-40B4-BE49-F238E27FC236}">
              <a16:creationId xmlns:a16="http://schemas.microsoft.com/office/drawing/2014/main" id="{48A306F9-E58B-4A2D-9351-986915CF9DE7}"/>
            </a:ext>
          </a:extLst>
        </xdr:cNvPr>
        <xdr:cNvSpPr/>
      </xdr:nvSpPr>
      <xdr:spPr>
        <a:xfrm>
          <a:off x="7096125" y="4672012"/>
          <a:ext cx="854075" cy="4111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12</xdr:col>
      <xdr:colOff>547688</xdr:colOff>
      <xdr:row>0</xdr:row>
      <xdr:rowOff>0</xdr:rowOff>
    </xdr:from>
    <xdr:to>
      <xdr:col>15</xdr:col>
      <xdr:colOff>616744</xdr:colOff>
      <xdr:row>21</xdr:row>
      <xdr:rowOff>359907</xdr:rowOff>
    </xdr:to>
    <xdr:pic>
      <xdr:nvPicPr>
        <xdr:cNvPr id="10" name="Picture 9">
          <a:extLst>
            <a:ext uri="{FF2B5EF4-FFF2-40B4-BE49-F238E27FC236}">
              <a16:creationId xmlns:a16="http://schemas.microsoft.com/office/drawing/2014/main" id="{E4BF947A-A56B-4CEA-A6DA-948922477B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037469" y="0"/>
          <a:ext cx="3036093" cy="6141582"/>
        </a:xfrm>
        <a:prstGeom prst="rect">
          <a:avLst/>
        </a:prstGeom>
      </xdr:spPr>
    </xdr:pic>
    <xdr:clientData/>
  </xdr:twoCellAnchor>
  <xdr:twoCellAnchor editAs="oneCell">
    <xdr:from>
      <xdr:col>15</xdr:col>
      <xdr:colOff>589757</xdr:colOff>
      <xdr:row>0</xdr:row>
      <xdr:rowOff>136525</xdr:rowOff>
    </xdr:from>
    <xdr:to>
      <xdr:col>15</xdr:col>
      <xdr:colOff>2333408</xdr:colOff>
      <xdr:row>21</xdr:row>
      <xdr:rowOff>377073</xdr:rowOff>
    </xdr:to>
    <xdr:pic>
      <xdr:nvPicPr>
        <xdr:cNvPr id="4" name="Picture 3">
          <a:extLst>
            <a:ext uri="{FF2B5EF4-FFF2-40B4-BE49-F238E27FC236}">
              <a16:creationId xmlns:a16="http://schemas.microsoft.com/office/drawing/2014/main" id="{987BBD07-431D-4E8E-B320-240C5299B986}"/>
            </a:ext>
          </a:extLst>
        </xdr:cNvPr>
        <xdr:cNvPicPr>
          <a:picLocks noChangeAspect="1"/>
        </xdr:cNvPicPr>
      </xdr:nvPicPr>
      <xdr:blipFill>
        <a:blip xmlns:r="http://schemas.openxmlformats.org/officeDocument/2006/relationships" r:embed="rId4"/>
        <a:stretch>
          <a:fillRect/>
        </a:stretch>
      </xdr:blipFill>
      <xdr:spPr>
        <a:xfrm>
          <a:off x="14698663" y="136525"/>
          <a:ext cx="1743651" cy="61404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systems.estimating@allegio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6"/>
  <sheetViews>
    <sheetView tabSelected="1" zoomScale="80" zoomScaleNormal="80" workbookViewId="0">
      <selection activeCell="F21" sqref="F21"/>
    </sheetView>
  </sheetViews>
  <sheetFormatPr defaultColWidth="8.85546875" defaultRowHeight="15" x14ac:dyDescent="0.25"/>
  <cols>
    <col min="1" max="1" width="10.7109375" style="42" customWidth="1"/>
    <col min="2" max="2" width="8.140625" style="1" customWidth="1"/>
    <col min="3" max="3" width="13.42578125" style="1" customWidth="1"/>
    <col min="4" max="4" width="13.85546875" style="1" customWidth="1"/>
    <col min="5" max="5" width="17.140625" style="1" customWidth="1"/>
    <col min="6" max="6" width="24.140625" style="12" customWidth="1"/>
    <col min="7" max="7" width="15" style="1" customWidth="1"/>
    <col min="8" max="8" width="12.42578125" style="1" bestFit="1" customWidth="1"/>
    <col min="9" max="9" width="18.42578125" style="1" customWidth="1"/>
    <col min="10" max="10" width="2.85546875" style="1" hidden="1" customWidth="1"/>
    <col min="11" max="11" width="9" style="1" customWidth="1"/>
    <col min="12" max="12" width="15.28515625" style="1" customWidth="1"/>
    <col min="13" max="13" width="15.5703125" style="1" customWidth="1"/>
    <col min="14" max="14" width="11.42578125" style="1" customWidth="1"/>
    <col min="15" max="15" width="17.42578125" style="1" customWidth="1"/>
    <col min="16" max="16" width="40.42578125" style="1" customWidth="1"/>
    <col min="17" max="17" width="40.42578125" style="42" customWidth="1"/>
    <col min="18" max="18" width="11.7109375" style="1" customWidth="1"/>
    <col min="19" max="19" width="21.140625" style="1" customWidth="1"/>
    <col min="20" max="20" width="16.7109375" style="1" customWidth="1"/>
    <col min="21" max="21" width="11.140625" style="1" customWidth="1"/>
    <col min="22" max="49" width="8.85546875" style="1" customWidth="1"/>
    <col min="50" max="16384" width="8.85546875" style="1"/>
  </cols>
  <sheetData>
    <row r="1" spans="1:21" ht="45.75" customHeight="1" x14ac:dyDescent="0.25">
      <c r="A1" s="1"/>
      <c r="E1" s="24" t="s">
        <v>28</v>
      </c>
      <c r="I1" s="37" t="s">
        <v>58</v>
      </c>
    </row>
    <row r="2" spans="1:21" ht="5.25" customHeight="1" x14ac:dyDescent="0.25">
      <c r="A2" s="23"/>
      <c r="B2" s="23"/>
      <c r="E2" s="12"/>
      <c r="F2" s="1"/>
    </row>
    <row r="3" spans="1:21" ht="27" customHeight="1" x14ac:dyDescent="0.25">
      <c r="A3" s="23" t="s">
        <v>51</v>
      </c>
      <c r="B3" s="51" t="s">
        <v>64</v>
      </c>
      <c r="E3" s="12"/>
      <c r="F3" s="1"/>
      <c r="I3" s="45" t="s">
        <v>67</v>
      </c>
      <c r="J3" s="2"/>
    </row>
    <row r="4" spans="1:21" ht="15.75" x14ac:dyDescent="0.25">
      <c r="A4" s="23" t="s">
        <v>52</v>
      </c>
      <c r="B4" s="23" t="s">
        <v>202</v>
      </c>
      <c r="E4" s="12"/>
      <c r="F4" s="1"/>
    </row>
    <row r="5" spans="1:21" ht="15" customHeight="1" thickBot="1" x14ac:dyDescent="0.3"/>
    <row r="6" spans="1:21" ht="20.100000000000001" customHeight="1" thickBot="1" x14ac:dyDescent="0.3">
      <c r="A6" s="102" t="s">
        <v>76</v>
      </c>
      <c r="B6" s="103"/>
      <c r="C6" s="104"/>
      <c r="D6" s="105"/>
      <c r="E6" s="63" t="s">
        <v>72</v>
      </c>
      <c r="F6" s="18"/>
      <c r="G6" s="57"/>
      <c r="K6" s="4"/>
      <c r="M6" s="22"/>
      <c r="N6" s="4"/>
      <c r="O6" s="3"/>
    </row>
    <row r="7" spans="1:21" ht="20.100000000000001" customHeight="1" x14ac:dyDescent="0.25">
      <c r="A7" s="66" t="s">
        <v>77</v>
      </c>
      <c r="B7" s="67"/>
      <c r="C7" s="104"/>
      <c r="D7" s="105"/>
      <c r="E7" s="64" t="s">
        <v>73</v>
      </c>
      <c r="F7" s="18"/>
      <c r="G7" s="3"/>
      <c r="M7" s="3"/>
      <c r="N7" s="44"/>
      <c r="O7" s="3"/>
    </row>
    <row r="8" spans="1:21" ht="20.100000000000001" customHeight="1" x14ac:dyDescent="0.25">
      <c r="A8" s="68" t="s">
        <v>101</v>
      </c>
      <c r="B8" s="69"/>
      <c r="C8" s="104"/>
      <c r="D8" s="105"/>
      <c r="E8" s="64" t="s">
        <v>69</v>
      </c>
      <c r="F8" s="18"/>
      <c r="G8" s="3"/>
      <c r="M8" s="3"/>
      <c r="N8" s="44"/>
      <c r="O8" s="3"/>
    </row>
    <row r="9" spans="1:21" ht="20.100000000000001" customHeight="1" x14ac:dyDescent="0.25">
      <c r="A9" s="70" t="s">
        <v>102</v>
      </c>
      <c r="B9" s="71"/>
      <c r="C9" s="65"/>
      <c r="D9" s="60"/>
      <c r="E9" s="64" t="s">
        <v>82</v>
      </c>
      <c r="F9" s="18"/>
      <c r="G9" s="3"/>
      <c r="J9" s="28"/>
      <c r="M9" s="3"/>
      <c r="N9" s="44"/>
      <c r="O9" s="3"/>
    </row>
    <row r="10" spans="1:21" ht="20.100000000000001" customHeight="1" x14ac:dyDescent="0.25">
      <c r="A10" s="68" t="s">
        <v>78</v>
      </c>
      <c r="B10" s="69"/>
      <c r="C10" s="104"/>
      <c r="D10" s="105"/>
      <c r="E10" s="64" t="s">
        <v>70</v>
      </c>
      <c r="F10" s="18"/>
      <c r="G10" s="3"/>
      <c r="J10" s="28"/>
      <c r="M10" s="3"/>
      <c r="O10" s="3"/>
    </row>
    <row r="11" spans="1:21" ht="20.100000000000001" customHeight="1" x14ac:dyDescent="0.25">
      <c r="A11" s="68" t="s">
        <v>79</v>
      </c>
      <c r="B11" s="69"/>
      <c r="C11" s="104"/>
      <c r="D11" s="105"/>
      <c r="E11" s="48"/>
      <c r="F11" s="48"/>
      <c r="G11" s="25"/>
      <c r="J11" s="28"/>
      <c r="M11" s="3"/>
      <c r="O11" s="3"/>
    </row>
    <row r="12" spans="1:21" ht="20.100000000000001" customHeight="1" thickBot="1" x14ac:dyDescent="0.3">
      <c r="A12" s="72" t="s">
        <v>80</v>
      </c>
      <c r="B12" s="73"/>
      <c r="C12" s="104"/>
      <c r="D12" s="105"/>
      <c r="E12" s="48"/>
      <c r="F12" s="48"/>
      <c r="G12" s="25"/>
      <c r="J12" s="28"/>
      <c r="M12" s="3"/>
      <c r="O12" s="3"/>
    </row>
    <row r="13" spans="1:21" ht="20.100000000000001" customHeight="1" x14ac:dyDescent="0.25">
      <c r="A13" s="66" t="s">
        <v>81</v>
      </c>
      <c r="B13" s="75"/>
      <c r="C13" s="104"/>
      <c r="D13" s="105"/>
      <c r="E13" s="47"/>
      <c r="F13" s="47"/>
      <c r="G13" s="3"/>
      <c r="J13" s="28"/>
      <c r="M13" s="3"/>
      <c r="O13" s="3"/>
    </row>
    <row r="14" spans="1:21" s="4" customFormat="1" ht="24.95" customHeight="1" x14ac:dyDescent="0.25">
      <c r="A14" s="70" t="s">
        <v>71</v>
      </c>
      <c r="B14" s="69"/>
      <c r="C14" s="104"/>
      <c r="D14" s="105"/>
      <c r="E14" s="47"/>
      <c r="F14" s="8"/>
      <c r="G14" s="3"/>
      <c r="H14" s="3"/>
      <c r="M14" s="3"/>
      <c r="O14" s="3"/>
    </row>
    <row r="15" spans="1:21" ht="20.100000000000001" customHeight="1" thickBot="1" x14ac:dyDescent="0.3">
      <c r="A15" s="76" t="s">
        <v>102</v>
      </c>
      <c r="B15" s="77"/>
      <c r="C15" s="65"/>
      <c r="D15" s="60"/>
      <c r="E15" s="47"/>
      <c r="F15" s="47"/>
      <c r="G15" s="3"/>
      <c r="H15" s="38"/>
      <c r="I15" s="38"/>
      <c r="J15" s="38"/>
      <c r="K15" s="39"/>
      <c r="L15" s="21"/>
      <c r="M15" s="21"/>
      <c r="N15" s="21"/>
      <c r="O15" s="21"/>
      <c r="P15" s="21"/>
      <c r="Q15" s="21"/>
      <c r="R15" s="21"/>
      <c r="S15" s="21"/>
      <c r="T15" s="21"/>
      <c r="U15" s="21"/>
    </row>
    <row r="16" spans="1:21" s="4" customFormat="1" ht="20.100000000000001" customHeight="1" x14ac:dyDescent="0.25">
      <c r="A16" s="74" t="s">
        <v>74</v>
      </c>
      <c r="B16" s="74"/>
      <c r="C16" s="58"/>
      <c r="D16" s="58"/>
      <c r="E16" s="47"/>
      <c r="F16" s="47"/>
      <c r="G16" s="3"/>
      <c r="M16" s="3"/>
      <c r="O16" s="3"/>
    </row>
    <row r="17" spans="1:24" s="4" customFormat="1" ht="15" customHeight="1" x14ac:dyDescent="0.25">
      <c r="A17" s="58" t="s">
        <v>75</v>
      </c>
      <c r="B17" s="58"/>
      <c r="C17" s="58"/>
      <c r="D17" s="59"/>
      <c r="E17" s="59"/>
      <c r="F17" s="59"/>
      <c r="H17" s="40"/>
      <c r="I17" s="40"/>
      <c r="J17" s="40"/>
      <c r="K17" s="40"/>
      <c r="M17" s="3"/>
      <c r="O17" s="3"/>
    </row>
    <row r="18" spans="1:24" s="4" customFormat="1" ht="15" customHeight="1" thickBot="1" x14ac:dyDescent="0.3">
      <c r="B18" s="50"/>
      <c r="C18" s="106"/>
      <c r="D18" s="107"/>
      <c r="E18" s="107"/>
      <c r="F18" s="107"/>
      <c r="G18" s="108"/>
      <c r="H18" s="40"/>
      <c r="I18" s="40"/>
      <c r="J18" s="40"/>
      <c r="K18" s="40"/>
      <c r="M18" s="3"/>
      <c r="O18" s="3"/>
    </row>
    <row r="19" spans="1:24" ht="42.75" customHeight="1" thickBot="1" x14ac:dyDescent="0.3">
      <c r="A19" s="98" t="s">
        <v>65</v>
      </c>
      <c r="B19" s="56"/>
      <c r="C19" s="52"/>
      <c r="D19" s="52"/>
      <c r="E19" s="52"/>
      <c r="F19" s="52"/>
      <c r="G19" s="56"/>
      <c r="I19" s="99" t="s">
        <v>203</v>
      </c>
      <c r="J19" s="100"/>
      <c r="K19" s="100"/>
      <c r="L19" s="101"/>
      <c r="M19" s="3"/>
      <c r="N19" s="4"/>
      <c r="O19" s="4"/>
      <c r="P19" s="4"/>
      <c r="Q19" s="4"/>
      <c r="R19" s="4"/>
      <c r="S19" s="4"/>
    </row>
    <row r="20" spans="1:24" s="42" customFormat="1" ht="23.1" customHeight="1" x14ac:dyDescent="0.25">
      <c r="A20" s="55" t="s">
        <v>66</v>
      </c>
      <c r="C20" s="53"/>
      <c r="D20" s="53"/>
      <c r="E20" s="53"/>
      <c r="F20" s="53"/>
      <c r="G20" s="26"/>
      <c r="H20" s="26"/>
      <c r="I20" s="43"/>
      <c r="J20" s="41"/>
      <c r="K20" s="41"/>
      <c r="L20" s="4"/>
      <c r="M20" s="3"/>
      <c r="N20" s="4"/>
      <c r="O20" s="4"/>
      <c r="P20" s="4"/>
      <c r="Q20" s="4"/>
      <c r="R20" s="4"/>
      <c r="S20" s="4"/>
    </row>
    <row r="21" spans="1:24" s="12" customFormat="1" ht="27" customHeight="1" x14ac:dyDescent="0.25">
      <c r="A21" s="34" t="s">
        <v>53</v>
      </c>
      <c r="C21" s="54"/>
      <c r="D21" s="54"/>
      <c r="E21" s="54"/>
      <c r="F21" s="54"/>
      <c r="G21" s="4"/>
      <c r="H21" s="4"/>
      <c r="I21" s="4"/>
      <c r="J21" s="4"/>
      <c r="K21" s="3"/>
      <c r="L21" s="4"/>
      <c r="M21" s="3"/>
      <c r="N21" s="4"/>
      <c r="O21" s="4"/>
      <c r="P21" s="4"/>
      <c r="Q21" s="4"/>
      <c r="R21" s="4"/>
      <c r="S21" s="4"/>
    </row>
    <row r="22" spans="1:24" ht="66.599999999999994" customHeight="1" thickBot="1" x14ac:dyDescent="0.3">
      <c r="B22" s="21"/>
      <c r="C22" s="21"/>
      <c r="D22" s="21"/>
      <c r="E22" s="21"/>
      <c r="F22" s="21"/>
      <c r="G22" s="4"/>
      <c r="H22" s="21"/>
      <c r="I22" s="21"/>
      <c r="J22" s="21"/>
      <c r="K22" s="4"/>
      <c r="L22" s="21"/>
      <c r="M22" s="21"/>
      <c r="N22" s="21"/>
      <c r="O22" s="21"/>
      <c r="P22" s="21"/>
      <c r="Q22" s="21"/>
      <c r="R22" s="21"/>
      <c r="S22" s="21"/>
      <c r="T22" s="21"/>
      <c r="U22" s="21"/>
    </row>
    <row r="23" spans="1:24" ht="90" customHeight="1" thickBot="1" x14ac:dyDescent="0.3">
      <c r="A23" s="49" t="s">
        <v>83</v>
      </c>
      <c r="B23" s="27" t="s">
        <v>59</v>
      </c>
      <c r="C23" s="27" t="s">
        <v>62</v>
      </c>
      <c r="D23" s="27" t="s">
        <v>63</v>
      </c>
      <c r="E23" s="27" t="s">
        <v>23</v>
      </c>
      <c r="F23" s="29" t="s">
        <v>11</v>
      </c>
      <c r="G23" s="27" t="s">
        <v>22</v>
      </c>
      <c r="H23" s="27" t="s">
        <v>60</v>
      </c>
      <c r="I23" s="27" t="s">
        <v>35</v>
      </c>
      <c r="J23" s="27" t="s">
        <v>35</v>
      </c>
      <c r="K23" s="27" t="s">
        <v>96</v>
      </c>
      <c r="L23" s="29" t="s">
        <v>56</v>
      </c>
      <c r="M23" s="27" t="s">
        <v>31</v>
      </c>
      <c r="N23" s="27" t="s">
        <v>84</v>
      </c>
      <c r="O23" s="27" t="s">
        <v>4</v>
      </c>
      <c r="P23" s="27" t="s">
        <v>151</v>
      </c>
      <c r="Q23" s="27" t="s">
        <v>141</v>
      </c>
      <c r="R23" s="27" t="s">
        <v>68</v>
      </c>
      <c r="S23" s="27" t="s">
        <v>61</v>
      </c>
      <c r="T23" s="27" t="s">
        <v>34</v>
      </c>
      <c r="U23" s="27" t="s">
        <v>37</v>
      </c>
      <c r="V23" s="27" t="s">
        <v>103</v>
      </c>
      <c r="W23" s="27" t="s">
        <v>38</v>
      </c>
      <c r="X23" s="49" t="s">
        <v>184</v>
      </c>
    </row>
    <row r="24" spans="1:24" ht="50.1" customHeight="1" x14ac:dyDescent="0.25">
      <c r="A24" s="7"/>
      <c r="B24" s="6"/>
      <c r="C24" s="6"/>
      <c r="D24" s="6"/>
      <c r="E24" s="20"/>
      <c r="F24" s="7"/>
      <c r="G24" s="7"/>
      <c r="H24" s="7"/>
      <c r="I24" s="6"/>
      <c r="J24" s="6"/>
      <c r="K24" s="6"/>
      <c r="L24" s="7"/>
      <c r="M24" s="6"/>
      <c r="N24" s="6"/>
      <c r="O24" s="13"/>
      <c r="P24" s="6"/>
      <c r="Q24" s="95" t="e">
        <f>VLOOKUP(P24,'Hardware Selection'!$B$1:$F$27,5)</f>
        <v>#N/A</v>
      </c>
      <c r="R24" s="6"/>
      <c r="S24" s="6"/>
      <c r="T24" s="6"/>
      <c r="U24" s="6"/>
      <c r="V24" s="6"/>
      <c r="W24" s="6"/>
      <c r="X24" s="7"/>
    </row>
    <row r="25" spans="1:24" ht="50.1" customHeight="1" x14ac:dyDescent="0.25">
      <c r="A25" s="8"/>
      <c r="B25" s="6"/>
      <c r="C25" s="18"/>
      <c r="D25" s="6"/>
      <c r="E25" s="20"/>
      <c r="F25" s="7"/>
      <c r="G25" s="8"/>
      <c r="H25" s="8"/>
      <c r="I25" s="6"/>
      <c r="J25" s="6"/>
      <c r="K25" s="6"/>
      <c r="L25" s="7"/>
      <c r="M25" s="6"/>
      <c r="N25" s="6"/>
      <c r="O25" s="13"/>
      <c r="P25" s="6"/>
      <c r="Q25" s="95" t="e">
        <f>VLOOKUP(P25,'Hardware Selection'!$B$1:$F$27,5)</f>
        <v>#N/A</v>
      </c>
      <c r="R25" s="6"/>
      <c r="S25" s="6"/>
      <c r="T25" s="6"/>
      <c r="U25" s="6"/>
      <c r="V25" s="6"/>
      <c r="W25" s="6"/>
      <c r="X25" s="8"/>
    </row>
    <row r="26" spans="1:24" ht="50.1" customHeight="1" x14ac:dyDescent="0.25">
      <c r="A26" s="8"/>
      <c r="B26" s="6"/>
      <c r="C26" s="8"/>
      <c r="D26" s="6"/>
      <c r="E26" s="20"/>
      <c r="F26" s="7"/>
      <c r="G26" s="8"/>
      <c r="H26" s="8"/>
      <c r="I26" s="6"/>
      <c r="J26" s="6"/>
      <c r="K26" s="6"/>
      <c r="L26" s="7"/>
      <c r="M26" s="6"/>
      <c r="N26" s="6"/>
      <c r="O26" s="13"/>
      <c r="P26" s="6"/>
      <c r="Q26" s="95" t="e">
        <f>VLOOKUP(P26,'Hardware Selection'!$B$1:$F$27,5)</f>
        <v>#N/A</v>
      </c>
      <c r="R26" s="6"/>
      <c r="S26" s="6"/>
      <c r="T26" s="6"/>
      <c r="U26" s="6"/>
      <c r="V26" s="6"/>
      <c r="W26" s="6"/>
      <c r="X26" s="8"/>
    </row>
    <row r="27" spans="1:24" ht="50.1" customHeight="1" x14ac:dyDescent="0.25">
      <c r="A27" s="8"/>
      <c r="B27" s="6"/>
      <c r="C27" s="8"/>
      <c r="D27" s="6"/>
      <c r="E27" s="20"/>
      <c r="F27" s="7"/>
      <c r="G27" s="8"/>
      <c r="H27" s="8"/>
      <c r="I27" s="6"/>
      <c r="J27" s="6"/>
      <c r="K27" s="6"/>
      <c r="L27" s="7"/>
      <c r="M27" s="6"/>
      <c r="N27" s="6"/>
      <c r="O27" s="13"/>
      <c r="P27" s="6"/>
      <c r="Q27" s="95" t="e">
        <f>VLOOKUP(P27,'Hardware Selection'!$B$1:$F$27,5)</f>
        <v>#N/A</v>
      </c>
      <c r="R27" s="6"/>
      <c r="S27" s="6"/>
      <c r="T27" s="6"/>
      <c r="U27" s="6"/>
      <c r="V27" s="6"/>
      <c r="W27" s="6"/>
      <c r="X27" s="8"/>
    </row>
    <row r="28" spans="1:24" ht="50.1" customHeight="1" x14ac:dyDescent="0.25">
      <c r="A28" s="8"/>
      <c r="B28" s="6"/>
      <c r="C28" s="8"/>
      <c r="D28" s="6"/>
      <c r="E28" s="20"/>
      <c r="F28" s="7"/>
      <c r="G28" s="8"/>
      <c r="H28" s="8"/>
      <c r="I28" s="6"/>
      <c r="J28" s="6"/>
      <c r="K28" s="6"/>
      <c r="L28" s="7"/>
      <c r="M28" s="6"/>
      <c r="N28" s="6"/>
      <c r="O28" s="13"/>
      <c r="P28" s="6"/>
      <c r="Q28" s="95" t="e">
        <f>VLOOKUP(P28,'Hardware Selection'!$B$1:$F$27,5)</f>
        <v>#N/A</v>
      </c>
      <c r="R28" s="6"/>
      <c r="S28" s="6"/>
      <c r="T28" s="6"/>
      <c r="U28" s="6"/>
      <c r="V28" s="6"/>
      <c r="W28" s="6"/>
      <c r="X28" s="8"/>
    </row>
    <row r="29" spans="1:24" ht="50.1" customHeight="1" x14ac:dyDescent="0.25">
      <c r="A29" s="8"/>
      <c r="B29" s="6"/>
      <c r="C29" s="8"/>
      <c r="D29" s="6"/>
      <c r="E29" s="20"/>
      <c r="F29" s="7"/>
      <c r="G29" s="8"/>
      <c r="H29" s="8"/>
      <c r="I29" s="6"/>
      <c r="J29" s="6"/>
      <c r="K29" s="6"/>
      <c r="L29" s="7"/>
      <c r="M29" s="6"/>
      <c r="N29" s="6"/>
      <c r="O29" s="13"/>
      <c r="P29" s="6"/>
      <c r="Q29" s="95" t="e">
        <f>VLOOKUP(P29,'Hardware Selection'!$B$1:$F$27,5)</f>
        <v>#N/A</v>
      </c>
      <c r="R29" s="6"/>
      <c r="S29" s="6"/>
      <c r="T29" s="6"/>
      <c r="U29" s="6"/>
      <c r="V29" s="6"/>
      <c r="W29" s="6"/>
      <c r="X29" s="8"/>
    </row>
    <row r="30" spans="1:24" ht="50.1" customHeight="1" x14ac:dyDescent="0.25">
      <c r="A30" s="8"/>
      <c r="B30" s="6"/>
      <c r="C30" s="8"/>
      <c r="D30" s="6"/>
      <c r="E30" s="20"/>
      <c r="F30" s="7"/>
      <c r="G30" s="8"/>
      <c r="H30" s="8"/>
      <c r="I30" s="6"/>
      <c r="J30" s="6"/>
      <c r="K30" s="6"/>
      <c r="L30" s="7"/>
      <c r="M30" s="6"/>
      <c r="N30" s="6"/>
      <c r="O30" s="13"/>
      <c r="P30" s="6"/>
      <c r="Q30" s="95" t="e">
        <f>VLOOKUP(P30,'Hardware Selection'!$B$1:$F$27,5)</f>
        <v>#N/A</v>
      </c>
      <c r="R30" s="6"/>
      <c r="S30" s="6"/>
      <c r="T30" s="6"/>
      <c r="U30" s="6"/>
      <c r="V30" s="6"/>
      <c r="W30" s="6"/>
      <c r="X30" s="8"/>
    </row>
    <row r="31" spans="1:24" ht="50.1" customHeight="1" x14ac:dyDescent="0.25">
      <c r="A31" s="8"/>
      <c r="B31" s="6"/>
      <c r="C31" s="8"/>
      <c r="D31" s="6"/>
      <c r="E31" s="20"/>
      <c r="F31" s="7"/>
      <c r="G31" s="8"/>
      <c r="H31" s="8"/>
      <c r="I31" s="6"/>
      <c r="J31" s="6"/>
      <c r="K31" s="6"/>
      <c r="L31" s="7"/>
      <c r="M31" s="6"/>
      <c r="N31" s="6"/>
      <c r="O31" s="13"/>
      <c r="P31" s="6"/>
      <c r="Q31" s="95" t="e">
        <f>VLOOKUP(P31,'Hardware Selection'!$B$1:$F$27,5)</f>
        <v>#N/A</v>
      </c>
      <c r="R31" s="6"/>
      <c r="S31" s="6"/>
      <c r="T31" s="6"/>
      <c r="U31" s="6"/>
      <c r="V31" s="6"/>
      <c r="W31" s="6"/>
      <c r="X31" s="8"/>
    </row>
    <row r="32" spans="1:24" ht="50.1" customHeight="1" x14ac:dyDescent="0.25">
      <c r="A32" s="8"/>
      <c r="B32" s="6"/>
      <c r="C32" s="8"/>
      <c r="D32" s="6"/>
      <c r="E32" s="20"/>
      <c r="F32" s="7"/>
      <c r="G32" s="8"/>
      <c r="H32" s="8"/>
      <c r="I32" s="6"/>
      <c r="J32" s="6"/>
      <c r="K32" s="6"/>
      <c r="L32" s="7"/>
      <c r="M32" s="6"/>
      <c r="N32" s="6"/>
      <c r="O32" s="13"/>
      <c r="P32" s="6"/>
      <c r="Q32" s="95" t="e">
        <f>VLOOKUP(P32,'Hardware Selection'!$B$1:$F$27,5)</f>
        <v>#N/A</v>
      </c>
      <c r="R32" s="6"/>
      <c r="S32" s="6"/>
      <c r="T32" s="6"/>
      <c r="U32" s="6"/>
      <c r="V32" s="6"/>
      <c r="W32" s="6"/>
      <c r="X32" s="8"/>
    </row>
    <row r="33" spans="1:24" ht="50.1" customHeight="1" x14ac:dyDescent="0.25">
      <c r="A33" s="8"/>
      <c r="B33" s="6"/>
      <c r="C33" s="8"/>
      <c r="D33" s="6"/>
      <c r="E33" s="20"/>
      <c r="F33" s="7"/>
      <c r="G33" s="8"/>
      <c r="H33" s="8"/>
      <c r="I33" s="6"/>
      <c r="J33" s="6"/>
      <c r="K33" s="6"/>
      <c r="L33" s="7"/>
      <c r="M33" s="6"/>
      <c r="N33" s="6"/>
      <c r="O33" s="13"/>
      <c r="P33" s="6"/>
      <c r="Q33" s="95" t="e">
        <f>VLOOKUP(P33,'Hardware Selection'!$B$1:$F$27,5)</f>
        <v>#N/A</v>
      </c>
      <c r="R33" s="6"/>
      <c r="S33" s="6"/>
      <c r="T33" s="6"/>
      <c r="U33" s="6"/>
      <c r="V33" s="6"/>
      <c r="W33" s="6"/>
      <c r="X33" s="8"/>
    </row>
    <row r="34" spans="1:24" ht="50.1" customHeight="1" x14ac:dyDescent="0.25">
      <c r="A34" s="8"/>
      <c r="B34" s="6"/>
      <c r="C34" s="8"/>
      <c r="D34" s="6"/>
      <c r="E34" s="20"/>
      <c r="F34" s="7"/>
      <c r="G34" s="8"/>
      <c r="H34" s="8"/>
      <c r="I34" s="6"/>
      <c r="J34" s="6"/>
      <c r="K34" s="6"/>
      <c r="L34" s="7"/>
      <c r="M34" s="6"/>
      <c r="N34" s="6"/>
      <c r="O34" s="13"/>
      <c r="P34" s="6"/>
      <c r="Q34" s="95" t="e">
        <f>VLOOKUP(P34,'Hardware Selection'!$B$1:$F$27,5)</f>
        <v>#N/A</v>
      </c>
      <c r="R34" s="6"/>
      <c r="S34" s="6"/>
      <c r="T34" s="6"/>
      <c r="U34" s="6"/>
      <c r="V34" s="6"/>
      <c r="W34" s="6"/>
      <c r="X34" s="8"/>
    </row>
    <row r="35" spans="1:24" ht="50.1" customHeight="1" x14ac:dyDescent="0.25">
      <c r="A35" s="8"/>
      <c r="B35" s="6"/>
      <c r="C35" s="8"/>
      <c r="D35" s="6"/>
      <c r="E35" s="20"/>
      <c r="F35" s="7"/>
      <c r="G35" s="8"/>
      <c r="H35" s="8"/>
      <c r="I35" s="6"/>
      <c r="J35" s="6"/>
      <c r="K35" s="6"/>
      <c r="L35" s="7"/>
      <c r="M35" s="6"/>
      <c r="N35" s="6"/>
      <c r="O35" s="13"/>
      <c r="P35" s="6"/>
      <c r="Q35" s="95" t="e">
        <f>VLOOKUP(P35,'Hardware Selection'!$B$1:$F$27,5)</f>
        <v>#N/A</v>
      </c>
      <c r="R35" s="6"/>
      <c r="S35" s="6"/>
      <c r="T35" s="6"/>
      <c r="U35" s="6"/>
      <c r="V35" s="6"/>
      <c r="W35" s="6"/>
      <c r="X35" s="8"/>
    </row>
    <row r="36" spans="1:24" ht="50.1" customHeight="1" x14ac:dyDescent="0.25">
      <c r="A36" s="8"/>
      <c r="B36" s="6"/>
      <c r="C36" s="8"/>
      <c r="D36" s="6"/>
      <c r="E36" s="20"/>
      <c r="F36" s="7"/>
      <c r="G36" s="8"/>
      <c r="H36" s="8"/>
      <c r="I36" s="6"/>
      <c r="J36" s="6"/>
      <c r="K36" s="6"/>
      <c r="L36" s="7"/>
      <c r="M36" s="6"/>
      <c r="N36" s="6"/>
      <c r="O36" s="13"/>
      <c r="P36" s="6"/>
      <c r="Q36" s="95" t="e">
        <f>VLOOKUP(P36,'Hardware Selection'!$B$1:$F$27,5)</f>
        <v>#N/A</v>
      </c>
      <c r="R36" s="6"/>
      <c r="S36" s="6"/>
      <c r="T36" s="6"/>
      <c r="U36" s="6"/>
      <c r="V36" s="6"/>
      <c r="W36" s="6"/>
      <c r="X36" s="8"/>
    </row>
    <row r="37" spans="1:24" ht="50.1" customHeight="1" x14ac:dyDescent="0.25">
      <c r="A37" s="8"/>
      <c r="B37" s="6"/>
      <c r="C37" s="8"/>
      <c r="D37" s="6"/>
      <c r="E37" s="20"/>
      <c r="F37" s="7"/>
      <c r="G37" s="8"/>
      <c r="H37" s="8"/>
      <c r="I37" s="6"/>
      <c r="J37" s="6"/>
      <c r="K37" s="6"/>
      <c r="L37" s="7"/>
      <c r="M37" s="6"/>
      <c r="N37" s="6"/>
      <c r="O37" s="13"/>
      <c r="P37" s="6"/>
      <c r="Q37" s="95" t="e">
        <f>VLOOKUP(P37,'Hardware Selection'!$B$1:$F$27,5)</f>
        <v>#N/A</v>
      </c>
      <c r="R37" s="6"/>
      <c r="S37" s="6"/>
      <c r="T37" s="6"/>
      <c r="U37" s="6"/>
      <c r="V37" s="6"/>
      <c r="W37" s="6"/>
      <c r="X37" s="8"/>
    </row>
    <row r="38" spans="1:24" ht="50.1" customHeight="1" x14ac:dyDescent="0.25">
      <c r="A38" s="8"/>
      <c r="B38" s="6"/>
      <c r="C38" s="8"/>
      <c r="D38" s="6"/>
      <c r="E38" s="20"/>
      <c r="F38" s="7"/>
      <c r="G38" s="8"/>
      <c r="H38" s="8"/>
      <c r="I38" s="6"/>
      <c r="J38" s="6"/>
      <c r="K38" s="6"/>
      <c r="L38" s="7"/>
      <c r="M38" s="6"/>
      <c r="N38" s="6"/>
      <c r="O38" s="13"/>
      <c r="P38" s="6"/>
      <c r="Q38" s="95" t="e">
        <f>VLOOKUP(P38,'Hardware Selection'!$B$1:$F$27,5)</f>
        <v>#N/A</v>
      </c>
      <c r="R38" s="6"/>
      <c r="S38" s="6"/>
      <c r="T38" s="6"/>
      <c r="U38" s="6"/>
      <c r="V38" s="6"/>
      <c r="W38" s="6"/>
      <c r="X38" s="8"/>
    </row>
    <row r="39" spans="1:24" ht="50.1" customHeight="1" x14ac:dyDescent="0.25">
      <c r="A39" s="8"/>
      <c r="B39" s="6"/>
      <c r="C39" s="8"/>
      <c r="D39" s="6"/>
      <c r="E39" s="20"/>
      <c r="F39" s="7"/>
      <c r="G39" s="8"/>
      <c r="H39" s="8"/>
      <c r="I39" s="6"/>
      <c r="J39" s="6"/>
      <c r="K39" s="6"/>
      <c r="L39" s="7"/>
      <c r="M39" s="6"/>
      <c r="N39" s="6"/>
      <c r="O39" s="13"/>
      <c r="P39" s="6"/>
      <c r="Q39" s="95" t="e">
        <f>VLOOKUP(P39,'Hardware Selection'!$B$1:$F$27,5)</f>
        <v>#N/A</v>
      </c>
      <c r="R39" s="6"/>
      <c r="S39" s="6"/>
      <c r="T39" s="6"/>
      <c r="U39" s="6"/>
      <c r="V39" s="6"/>
      <c r="W39" s="6"/>
      <c r="X39" s="8"/>
    </row>
    <row r="40" spans="1:24" ht="50.1" customHeight="1" x14ac:dyDescent="0.25">
      <c r="A40" s="8"/>
      <c r="B40" s="6"/>
      <c r="C40" s="8"/>
      <c r="D40" s="6"/>
      <c r="E40" s="20"/>
      <c r="F40" s="7"/>
      <c r="G40" s="8"/>
      <c r="H40" s="8"/>
      <c r="I40" s="6"/>
      <c r="J40" s="6"/>
      <c r="K40" s="6"/>
      <c r="L40" s="7"/>
      <c r="M40" s="6"/>
      <c r="N40" s="6"/>
      <c r="O40" s="13"/>
      <c r="P40" s="6"/>
      <c r="Q40" s="95" t="e">
        <f>VLOOKUP(P40,'Hardware Selection'!$B$1:$F$27,5)</f>
        <v>#N/A</v>
      </c>
      <c r="R40" s="6"/>
      <c r="S40" s="6"/>
      <c r="T40" s="6"/>
      <c r="U40" s="6"/>
      <c r="V40" s="6"/>
      <c r="W40" s="6"/>
      <c r="X40" s="8"/>
    </row>
    <row r="41" spans="1:24" ht="50.1" customHeight="1" x14ac:dyDescent="0.25">
      <c r="A41" s="8"/>
      <c r="B41" s="6"/>
      <c r="C41" s="8"/>
      <c r="D41" s="6"/>
      <c r="E41" s="20"/>
      <c r="F41" s="7"/>
      <c r="G41" s="8"/>
      <c r="H41" s="8"/>
      <c r="I41" s="6"/>
      <c r="J41" s="6"/>
      <c r="K41" s="6"/>
      <c r="L41" s="7"/>
      <c r="M41" s="6"/>
      <c r="N41" s="6"/>
      <c r="O41" s="13"/>
      <c r="P41" s="6"/>
      <c r="Q41" s="95" t="e">
        <f>VLOOKUP(P41,'Hardware Selection'!$B$1:$F$27,5)</f>
        <v>#N/A</v>
      </c>
      <c r="R41" s="6"/>
      <c r="S41" s="6"/>
      <c r="T41" s="6"/>
      <c r="U41" s="6"/>
      <c r="V41" s="6"/>
      <c r="W41" s="6"/>
      <c r="X41" s="8"/>
    </row>
    <row r="42" spans="1:24" ht="50.1" customHeight="1" x14ac:dyDescent="0.25">
      <c r="A42" s="8"/>
      <c r="B42" s="6"/>
      <c r="C42" s="8"/>
      <c r="D42" s="6"/>
      <c r="E42" s="20"/>
      <c r="F42" s="7"/>
      <c r="G42" s="8"/>
      <c r="H42" s="8"/>
      <c r="I42" s="6"/>
      <c r="J42" s="6"/>
      <c r="K42" s="6"/>
      <c r="L42" s="7"/>
      <c r="M42" s="6"/>
      <c r="N42" s="6"/>
      <c r="O42" s="13"/>
      <c r="P42" s="6"/>
      <c r="Q42" s="95" t="e">
        <f>VLOOKUP(P42,'Hardware Selection'!$B$1:$F$27,5)</f>
        <v>#N/A</v>
      </c>
      <c r="R42" s="6"/>
      <c r="S42" s="6"/>
      <c r="T42" s="6"/>
      <c r="U42" s="6"/>
      <c r="V42" s="6"/>
      <c r="W42" s="6"/>
      <c r="X42" s="8"/>
    </row>
    <row r="43" spans="1:24" ht="50.1" customHeight="1" x14ac:dyDescent="0.25">
      <c r="A43" s="8"/>
      <c r="B43" s="6"/>
      <c r="C43" s="8"/>
      <c r="D43" s="6"/>
      <c r="E43" s="20"/>
      <c r="F43" s="7"/>
      <c r="G43" s="8"/>
      <c r="H43" s="8"/>
      <c r="I43" s="6"/>
      <c r="J43" s="6"/>
      <c r="K43" s="6"/>
      <c r="L43" s="7"/>
      <c r="M43" s="6"/>
      <c r="N43" s="6"/>
      <c r="O43" s="13"/>
      <c r="P43" s="6"/>
      <c r="Q43" s="95" t="e">
        <f>VLOOKUP(P43,'Hardware Selection'!$B$1:$F$27,5)</f>
        <v>#N/A</v>
      </c>
      <c r="R43" s="6"/>
      <c r="S43" s="6"/>
      <c r="T43" s="6"/>
      <c r="U43" s="6"/>
      <c r="V43" s="6"/>
      <c r="W43" s="6"/>
      <c r="X43" s="8"/>
    </row>
    <row r="44" spans="1:24" ht="50.1" customHeight="1" x14ac:dyDescent="0.25">
      <c r="A44" s="8"/>
      <c r="B44" s="6"/>
      <c r="C44" s="8"/>
      <c r="D44" s="6"/>
      <c r="E44" s="20"/>
      <c r="F44" s="7"/>
      <c r="G44" s="8"/>
      <c r="H44" s="8"/>
      <c r="I44" s="6"/>
      <c r="J44" s="6"/>
      <c r="K44" s="6"/>
      <c r="L44" s="7"/>
      <c r="M44" s="6"/>
      <c r="N44" s="6"/>
      <c r="O44" s="13"/>
      <c r="P44" s="6"/>
      <c r="Q44" s="95" t="e">
        <f>VLOOKUP(P44,'Hardware Selection'!$B$1:$F$27,5)</f>
        <v>#N/A</v>
      </c>
      <c r="R44" s="6"/>
      <c r="S44" s="6"/>
      <c r="T44" s="6"/>
      <c r="U44" s="6"/>
      <c r="V44" s="6"/>
      <c r="W44" s="6"/>
      <c r="X44" s="8"/>
    </row>
    <row r="45" spans="1:24" ht="50.1" customHeight="1" x14ac:dyDescent="0.25">
      <c r="A45" s="8"/>
      <c r="B45" s="6"/>
      <c r="C45" s="8"/>
      <c r="D45" s="6"/>
      <c r="E45" s="20"/>
      <c r="F45" s="7"/>
      <c r="G45" s="8"/>
      <c r="H45" s="8"/>
      <c r="I45" s="6"/>
      <c r="J45" s="6"/>
      <c r="K45" s="6"/>
      <c r="L45" s="7"/>
      <c r="M45" s="6"/>
      <c r="N45" s="6"/>
      <c r="O45" s="13"/>
      <c r="P45" s="6"/>
      <c r="Q45" s="95" t="e">
        <f>VLOOKUP(P45,'Hardware Selection'!$B$1:$F$27,5)</f>
        <v>#N/A</v>
      </c>
      <c r="R45" s="6"/>
      <c r="S45" s="6"/>
      <c r="T45" s="6"/>
      <c r="U45" s="6"/>
      <c r="V45" s="6"/>
      <c r="W45" s="6"/>
      <c r="X45" s="8"/>
    </row>
    <row r="46" spans="1:24" ht="50.1" customHeight="1" x14ac:dyDescent="0.25">
      <c r="A46" s="8"/>
      <c r="B46" s="6"/>
      <c r="C46" s="8"/>
      <c r="D46" s="6"/>
      <c r="E46" s="20"/>
      <c r="F46" s="7"/>
      <c r="G46" s="8"/>
      <c r="H46" s="8"/>
      <c r="I46" s="6"/>
      <c r="J46" s="6"/>
      <c r="K46" s="6"/>
      <c r="L46" s="7"/>
      <c r="M46" s="6"/>
      <c r="N46" s="6"/>
      <c r="O46" s="13"/>
      <c r="P46" s="6"/>
      <c r="Q46" s="95" t="e">
        <f>VLOOKUP(P46,'Hardware Selection'!$B$1:$F$27,5)</f>
        <v>#N/A</v>
      </c>
      <c r="R46" s="6"/>
      <c r="S46" s="6"/>
      <c r="T46" s="6"/>
      <c r="U46" s="6"/>
      <c r="V46" s="6"/>
      <c r="W46" s="6"/>
      <c r="X46" s="8"/>
    </row>
    <row r="47" spans="1:24" ht="50.1" customHeight="1" x14ac:dyDescent="0.25">
      <c r="A47" s="8"/>
      <c r="B47" s="6"/>
      <c r="C47" s="8"/>
      <c r="D47" s="6"/>
      <c r="E47" s="20"/>
      <c r="F47" s="7"/>
      <c r="G47" s="8"/>
      <c r="H47" s="8"/>
      <c r="I47" s="6"/>
      <c r="J47" s="6"/>
      <c r="K47" s="6"/>
      <c r="L47" s="7"/>
      <c r="M47" s="6"/>
      <c r="N47" s="6"/>
      <c r="O47" s="13"/>
      <c r="P47" s="6"/>
      <c r="Q47" s="95" t="e">
        <f>VLOOKUP(P47,'Hardware Selection'!$B$1:$F$27,5)</f>
        <v>#N/A</v>
      </c>
      <c r="R47" s="6"/>
      <c r="S47" s="6"/>
      <c r="T47" s="6"/>
      <c r="U47" s="6"/>
      <c r="V47" s="6"/>
      <c r="W47" s="6"/>
      <c r="X47" s="8"/>
    </row>
    <row r="48" spans="1:24" ht="50.1" customHeight="1" x14ac:dyDescent="0.25">
      <c r="A48" s="8"/>
      <c r="B48" s="6"/>
      <c r="C48" s="8"/>
      <c r="D48" s="6"/>
      <c r="E48" s="20"/>
      <c r="F48" s="7"/>
      <c r="G48" s="8"/>
      <c r="H48" s="8"/>
      <c r="I48" s="6"/>
      <c r="J48" s="6"/>
      <c r="K48" s="6"/>
      <c r="L48" s="7"/>
      <c r="M48" s="6"/>
      <c r="N48" s="6"/>
      <c r="O48" s="13"/>
      <c r="P48" s="6"/>
      <c r="Q48" s="95" t="e">
        <f>VLOOKUP(P48,'Hardware Selection'!$B$1:$F$27,5)</f>
        <v>#N/A</v>
      </c>
      <c r="R48" s="6"/>
      <c r="S48" s="6"/>
      <c r="T48" s="6"/>
      <c r="U48" s="6"/>
      <c r="V48" s="6"/>
      <c r="W48" s="6"/>
      <c r="X48" s="8"/>
    </row>
    <row r="49" spans="1:24" ht="50.1" customHeight="1" x14ac:dyDescent="0.25">
      <c r="A49" s="8"/>
      <c r="B49" s="6"/>
      <c r="C49" s="8"/>
      <c r="D49" s="6"/>
      <c r="E49" s="20"/>
      <c r="F49" s="7"/>
      <c r="G49" s="8"/>
      <c r="H49" s="8"/>
      <c r="I49" s="6"/>
      <c r="J49" s="6"/>
      <c r="K49" s="6"/>
      <c r="L49" s="7"/>
      <c r="M49" s="6"/>
      <c r="N49" s="6"/>
      <c r="O49" s="13"/>
      <c r="P49" s="6"/>
      <c r="Q49" s="95" t="e">
        <f>VLOOKUP(P49,'Hardware Selection'!$B$1:$F$27,5)</f>
        <v>#N/A</v>
      </c>
      <c r="R49" s="6"/>
      <c r="S49" s="6"/>
      <c r="T49" s="6"/>
      <c r="U49" s="6"/>
      <c r="V49" s="6"/>
      <c r="W49" s="6"/>
      <c r="X49" s="8"/>
    </row>
    <row r="50" spans="1:24" ht="50.1" customHeight="1" x14ac:dyDescent="0.25">
      <c r="A50" s="8"/>
      <c r="B50" s="6"/>
      <c r="C50" s="8"/>
      <c r="D50" s="6"/>
      <c r="E50" s="20"/>
      <c r="F50" s="7"/>
      <c r="G50" s="8"/>
      <c r="H50" s="8"/>
      <c r="I50" s="6"/>
      <c r="J50" s="6"/>
      <c r="K50" s="6"/>
      <c r="L50" s="7"/>
      <c r="M50" s="6"/>
      <c r="N50" s="6"/>
      <c r="O50" s="13"/>
      <c r="P50" s="6"/>
      <c r="Q50" s="95" t="e">
        <f>VLOOKUP(P50,'Hardware Selection'!$B$1:$F$27,5)</f>
        <v>#N/A</v>
      </c>
      <c r="R50" s="6"/>
      <c r="S50" s="6"/>
      <c r="T50" s="6"/>
      <c r="U50" s="6"/>
      <c r="V50" s="6"/>
      <c r="W50" s="6"/>
      <c r="X50" s="8"/>
    </row>
    <row r="51" spans="1:24" ht="50.1" customHeight="1" x14ac:dyDescent="0.25">
      <c r="A51" s="8"/>
      <c r="B51" s="6"/>
      <c r="C51" s="8"/>
      <c r="D51" s="6"/>
      <c r="E51" s="20"/>
      <c r="F51" s="7"/>
      <c r="G51" s="8"/>
      <c r="H51" s="8"/>
      <c r="I51" s="6"/>
      <c r="J51" s="6"/>
      <c r="K51" s="6"/>
      <c r="L51" s="7"/>
      <c r="M51" s="6"/>
      <c r="N51" s="6"/>
      <c r="O51" s="13"/>
      <c r="P51" s="6"/>
      <c r="Q51" s="95" t="e">
        <f>VLOOKUP(P51,'Hardware Selection'!$B$1:$F$27,5)</f>
        <v>#N/A</v>
      </c>
      <c r="R51" s="6"/>
      <c r="S51" s="6"/>
      <c r="T51" s="6"/>
      <c r="U51" s="6"/>
      <c r="V51" s="6"/>
      <c r="W51" s="6"/>
      <c r="X51" s="8"/>
    </row>
    <row r="52" spans="1:24" ht="50.1" customHeight="1" x14ac:dyDescent="0.25">
      <c r="A52" s="8"/>
      <c r="B52" s="6"/>
      <c r="C52" s="8"/>
      <c r="D52" s="6"/>
      <c r="E52" s="20"/>
      <c r="F52" s="7"/>
      <c r="G52" s="8"/>
      <c r="H52" s="8"/>
      <c r="I52" s="6"/>
      <c r="J52" s="6"/>
      <c r="K52" s="6"/>
      <c r="L52" s="7"/>
      <c r="M52" s="6"/>
      <c r="N52" s="6"/>
      <c r="O52" s="13"/>
      <c r="P52" s="6"/>
      <c r="Q52" s="95" t="e">
        <f>VLOOKUP(P52,'Hardware Selection'!$B$1:$F$27,5)</f>
        <v>#N/A</v>
      </c>
      <c r="R52" s="6"/>
      <c r="S52" s="6"/>
      <c r="T52" s="6"/>
      <c r="U52" s="6"/>
      <c r="V52" s="6"/>
      <c r="W52" s="6"/>
      <c r="X52" s="8"/>
    </row>
    <row r="53" spans="1:24" ht="50.1" customHeight="1" x14ac:dyDescent="0.25">
      <c r="A53" s="8"/>
      <c r="B53" s="6"/>
      <c r="C53" s="8"/>
      <c r="D53" s="6"/>
      <c r="E53" s="20"/>
      <c r="F53" s="7"/>
      <c r="G53" s="8"/>
      <c r="H53" s="8"/>
      <c r="I53" s="6"/>
      <c r="J53" s="6"/>
      <c r="K53" s="6"/>
      <c r="L53" s="7"/>
      <c r="M53" s="6"/>
      <c r="N53" s="6"/>
      <c r="O53" s="13"/>
      <c r="P53" s="6"/>
      <c r="Q53" s="95" t="e">
        <f>VLOOKUP(P53,'Hardware Selection'!$B$1:$F$27,5)</f>
        <v>#N/A</v>
      </c>
      <c r="R53" s="6"/>
      <c r="S53" s="6"/>
      <c r="T53" s="6"/>
      <c r="U53" s="6"/>
      <c r="V53" s="6"/>
      <c r="W53" s="6"/>
      <c r="X53" s="8"/>
    </row>
    <row r="54" spans="1:24" ht="50.1" customHeight="1" x14ac:dyDescent="0.25">
      <c r="A54" s="8"/>
      <c r="B54" s="6"/>
      <c r="C54" s="8"/>
      <c r="D54" s="6"/>
      <c r="E54" s="20"/>
      <c r="F54" s="7"/>
      <c r="G54" s="8"/>
      <c r="H54" s="8"/>
      <c r="I54" s="6"/>
      <c r="J54" s="6"/>
      <c r="K54" s="6"/>
      <c r="L54" s="7"/>
      <c r="M54" s="6"/>
      <c r="N54" s="6"/>
      <c r="O54" s="13"/>
      <c r="P54" s="6"/>
      <c r="Q54" s="95" t="e">
        <f>VLOOKUP(P54,'Hardware Selection'!$B$1:$F$27,5)</f>
        <v>#N/A</v>
      </c>
      <c r="R54" s="6"/>
      <c r="S54" s="6"/>
      <c r="T54" s="6"/>
      <c r="U54" s="6"/>
      <c r="V54" s="6"/>
      <c r="W54" s="6"/>
      <c r="X54" s="8"/>
    </row>
    <row r="55" spans="1:24" ht="50.1" customHeight="1" x14ac:dyDescent="0.25">
      <c r="A55" s="8"/>
      <c r="B55" s="6"/>
      <c r="C55" s="8"/>
      <c r="D55" s="6"/>
      <c r="E55" s="20"/>
      <c r="F55" s="7"/>
      <c r="G55" s="8"/>
      <c r="H55" s="8"/>
      <c r="I55" s="6"/>
      <c r="J55" s="6"/>
      <c r="K55" s="6"/>
      <c r="L55" s="7"/>
      <c r="M55" s="6"/>
      <c r="N55" s="6"/>
      <c r="O55" s="13"/>
      <c r="P55" s="6"/>
      <c r="Q55" s="95" t="e">
        <f>VLOOKUP(P55,'Hardware Selection'!$B$1:$F$27,5)</f>
        <v>#N/A</v>
      </c>
      <c r="R55" s="6"/>
      <c r="S55" s="6"/>
      <c r="T55" s="6"/>
      <c r="U55" s="6"/>
      <c r="V55" s="6"/>
      <c r="W55" s="6"/>
      <c r="X55" s="8"/>
    </row>
    <row r="56" spans="1:24" ht="50.1" customHeight="1" x14ac:dyDescent="0.25">
      <c r="A56" s="8"/>
      <c r="B56" s="6"/>
      <c r="C56" s="8"/>
      <c r="D56" s="6"/>
      <c r="E56" s="20"/>
      <c r="F56" s="7"/>
      <c r="G56" s="8"/>
      <c r="H56" s="8"/>
      <c r="I56" s="6"/>
      <c r="J56" s="6"/>
      <c r="K56" s="6"/>
      <c r="L56" s="7"/>
      <c r="M56" s="6"/>
      <c r="N56" s="6"/>
      <c r="O56" s="13"/>
      <c r="P56" s="6"/>
      <c r="Q56" s="95" t="e">
        <f>VLOOKUP(P56,'Hardware Selection'!$B$1:$F$27,5)</f>
        <v>#N/A</v>
      </c>
      <c r="R56" s="6"/>
      <c r="S56" s="6"/>
      <c r="T56" s="6"/>
      <c r="U56" s="6"/>
      <c r="V56" s="6"/>
      <c r="W56" s="6"/>
      <c r="X56" s="8"/>
    </row>
    <row r="57" spans="1:24" ht="50.1" customHeight="1" x14ac:dyDescent="0.25">
      <c r="A57" s="8"/>
      <c r="B57" s="6"/>
      <c r="C57" s="8"/>
      <c r="D57" s="6"/>
      <c r="E57" s="20"/>
      <c r="F57" s="7"/>
      <c r="G57" s="8"/>
      <c r="H57" s="8"/>
      <c r="I57" s="6"/>
      <c r="J57" s="6"/>
      <c r="K57" s="6"/>
      <c r="L57" s="7"/>
      <c r="M57" s="6"/>
      <c r="N57" s="6"/>
      <c r="O57" s="13"/>
      <c r="P57" s="6"/>
      <c r="Q57" s="95" t="e">
        <f>VLOOKUP(P57,'Hardware Selection'!$B$1:$F$27,5)</f>
        <v>#N/A</v>
      </c>
      <c r="R57" s="6"/>
      <c r="S57" s="6"/>
      <c r="T57" s="6"/>
      <c r="U57" s="6"/>
      <c r="V57" s="6"/>
      <c r="W57" s="6"/>
      <c r="X57" s="8"/>
    </row>
    <row r="58" spans="1:24" ht="50.1" customHeight="1" x14ac:dyDescent="0.25">
      <c r="A58" s="8"/>
      <c r="B58" s="6"/>
      <c r="C58" s="8"/>
      <c r="D58" s="6"/>
      <c r="E58" s="20"/>
      <c r="F58" s="7"/>
      <c r="G58" s="8"/>
      <c r="H58" s="8"/>
      <c r="I58" s="6"/>
      <c r="J58" s="6"/>
      <c r="K58" s="6"/>
      <c r="L58" s="7"/>
      <c r="M58" s="6"/>
      <c r="N58" s="6"/>
      <c r="O58" s="13"/>
      <c r="P58" s="6"/>
      <c r="Q58" s="95" t="e">
        <f>VLOOKUP(P58,'Hardware Selection'!$B$1:$F$27,5)</f>
        <v>#N/A</v>
      </c>
      <c r="R58" s="6"/>
      <c r="S58" s="6"/>
      <c r="T58" s="6"/>
      <c r="U58" s="6"/>
      <c r="V58" s="6"/>
      <c r="W58" s="6"/>
      <c r="X58" s="8"/>
    </row>
    <row r="59" spans="1:24" ht="50.1" customHeight="1" x14ac:dyDescent="0.25">
      <c r="A59" s="8"/>
      <c r="B59" s="6"/>
      <c r="C59" s="8"/>
      <c r="D59" s="6"/>
      <c r="E59" s="20"/>
      <c r="F59" s="7"/>
      <c r="G59" s="8"/>
      <c r="H59" s="8"/>
      <c r="I59" s="6"/>
      <c r="J59" s="6"/>
      <c r="K59" s="6"/>
      <c r="L59" s="7"/>
      <c r="M59" s="6"/>
      <c r="N59" s="6"/>
      <c r="O59" s="13"/>
      <c r="P59" s="6"/>
      <c r="Q59" s="95" t="e">
        <f>VLOOKUP(P59,'Hardware Selection'!$B$1:$F$27,5)</f>
        <v>#N/A</v>
      </c>
      <c r="R59" s="6"/>
      <c r="S59" s="6"/>
      <c r="T59" s="6"/>
      <c r="U59" s="6"/>
      <c r="V59" s="6"/>
      <c r="W59" s="6"/>
      <c r="X59" s="8"/>
    </row>
    <row r="60" spans="1:24" x14ac:dyDescent="0.25">
      <c r="A60" s="8"/>
      <c r="B60" s="6"/>
      <c r="C60" s="8"/>
      <c r="D60" s="6"/>
      <c r="E60" s="20"/>
      <c r="F60" s="7"/>
      <c r="G60" s="8"/>
      <c r="H60" s="8"/>
      <c r="I60" s="6"/>
      <c r="J60" s="6"/>
      <c r="K60" s="6"/>
      <c r="L60" s="7"/>
      <c r="M60" s="6"/>
      <c r="N60" s="6"/>
      <c r="O60" s="13"/>
      <c r="P60" s="6"/>
      <c r="Q60" s="95" t="e">
        <f>VLOOKUP(P60,'Hardware Selection'!$B$1:$F$27,5)</f>
        <v>#N/A</v>
      </c>
      <c r="R60" s="6"/>
      <c r="S60" s="6"/>
      <c r="T60" s="6"/>
      <c r="U60" s="6"/>
      <c r="V60" s="6"/>
      <c r="W60" s="6"/>
      <c r="X60" s="8"/>
    </row>
    <row r="61" spans="1:24" x14ac:dyDescent="0.25">
      <c r="A61" s="8"/>
      <c r="B61" s="6"/>
      <c r="C61" s="8"/>
      <c r="D61" s="6"/>
      <c r="E61" s="20"/>
      <c r="F61" s="7"/>
      <c r="G61" s="8"/>
      <c r="H61" s="8"/>
      <c r="I61" s="6"/>
      <c r="J61" s="6"/>
      <c r="K61" s="6"/>
      <c r="L61" s="7"/>
      <c r="M61" s="6"/>
      <c r="N61" s="6"/>
      <c r="O61" s="13"/>
      <c r="P61" s="6"/>
      <c r="Q61" s="95" t="e">
        <f>VLOOKUP(P61,'Hardware Selection'!$B$1:$F$27,5)</f>
        <v>#N/A</v>
      </c>
      <c r="R61" s="6"/>
      <c r="S61" s="6"/>
      <c r="T61" s="6"/>
      <c r="U61" s="6"/>
      <c r="V61" s="6"/>
      <c r="W61" s="6"/>
      <c r="X61" s="8"/>
    </row>
    <row r="62" spans="1:24" x14ac:dyDescent="0.25">
      <c r="A62" s="8"/>
      <c r="B62" s="6"/>
      <c r="C62" s="8"/>
      <c r="D62" s="6"/>
      <c r="E62" s="20"/>
      <c r="F62" s="7"/>
      <c r="G62" s="8"/>
      <c r="H62" s="8"/>
      <c r="I62" s="6"/>
      <c r="J62" s="6"/>
      <c r="K62" s="6"/>
      <c r="L62" s="7"/>
      <c r="M62" s="6"/>
      <c r="N62" s="6"/>
      <c r="O62" s="13"/>
      <c r="P62" s="6"/>
      <c r="Q62" s="95" t="e">
        <f>VLOOKUP(P62,'Hardware Selection'!$B$1:$F$27,5)</f>
        <v>#N/A</v>
      </c>
      <c r="R62" s="6"/>
      <c r="S62" s="6"/>
      <c r="T62" s="6"/>
      <c r="U62" s="6"/>
      <c r="V62" s="6"/>
      <c r="W62" s="6"/>
      <c r="X62" s="8"/>
    </row>
    <row r="63" spans="1:24" ht="15" customHeight="1" x14ac:dyDescent="0.25">
      <c r="A63" s="8"/>
      <c r="B63" s="6"/>
      <c r="C63" s="8"/>
      <c r="D63" s="6"/>
      <c r="E63" s="20"/>
      <c r="F63" s="7"/>
      <c r="G63" s="8"/>
      <c r="H63" s="8"/>
      <c r="I63" s="6"/>
      <c r="J63" s="6"/>
      <c r="K63" s="6"/>
      <c r="L63" s="7"/>
      <c r="M63" s="6"/>
      <c r="N63" s="6"/>
      <c r="O63" s="13"/>
      <c r="P63" s="6"/>
      <c r="Q63" s="95" t="e">
        <f>VLOOKUP(P63,'Hardware Selection'!$B$1:$F$27,5)</f>
        <v>#N/A</v>
      </c>
      <c r="R63" s="6"/>
      <c r="S63" s="6"/>
      <c r="T63" s="6"/>
      <c r="U63" s="6"/>
      <c r="V63" s="6"/>
      <c r="W63" s="6"/>
      <c r="X63" s="8"/>
    </row>
    <row r="64" spans="1:24" x14ac:dyDescent="0.25">
      <c r="B64" s="2"/>
      <c r="C64" s="2"/>
    </row>
    <row r="65" spans="2:21" x14ac:dyDescent="0.25">
      <c r="D65" s="4"/>
      <c r="E65" s="4"/>
      <c r="F65" s="4"/>
      <c r="I65" s="4"/>
      <c r="M65" s="4"/>
      <c r="O65" s="4"/>
      <c r="P65" s="4"/>
      <c r="Q65" s="4"/>
      <c r="S65" s="4"/>
      <c r="U65" s="4"/>
    </row>
    <row r="66" spans="2:21" x14ac:dyDescent="0.25">
      <c r="B66" s="14"/>
      <c r="C66" s="14"/>
      <c r="D66" s="4"/>
      <c r="E66" s="4"/>
      <c r="F66" s="4"/>
      <c r="I66" s="4"/>
      <c r="M66" s="4"/>
      <c r="O66" s="4"/>
      <c r="P66" s="4"/>
      <c r="Q66" s="4"/>
      <c r="S66" s="4"/>
      <c r="U66" s="4"/>
    </row>
    <row r="67" spans="2:21" x14ac:dyDescent="0.25">
      <c r="B67" s="14"/>
      <c r="C67" s="14"/>
      <c r="D67" s="4"/>
      <c r="E67" s="4"/>
      <c r="F67" s="4"/>
      <c r="I67" s="4"/>
      <c r="M67" s="4"/>
      <c r="O67" s="4"/>
      <c r="P67" s="4"/>
      <c r="Q67" s="4"/>
      <c r="S67" s="4"/>
      <c r="U67" s="4"/>
    </row>
    <row r="68" spans="2:21" x14ac:dyDescent="0.25">
      <c r="B68" s="4"/>
      <c r="C68" s="4"/>
      <c r="D68" s="4"/>
      <c r="E68" s="4"/>
      <c r="F68" s="4"/>
      <c r="I68" s="4"/>
      <c r="M68" s="4"/>
      <c r="O68" s="4"/>
      <c r="P68" s="4"/>
      <c r="Q68" s="4"/>
      <c r="S68" s="4"/>
      <c r="U68" s="4"/>
    </row>
    <row r="69" spans="2:21" x14ac:dyDescent="0.25">
      <c r="B69" s="4"/>
      <c r="C69" s="4"/>
      <c r="D69" s="4"/>
      <c r="E69" s="21"/>
      <c r="F69" s="4"/>
      <c r="I69" s="4"/>
      <c r="J69" s="4"/>
      <c r="L69" s="4"/>
      <c r="M69" s="4"/>
      <c r="N69" s="4"/>
      <c r="O69" s="4"/>
      <c r="P69" s="4"/>
      <c r="Q69" s="4"/>
      <c r="R69" s="4"/>
      <c r="S69" s="4"/>
      <c r="U69" s="4"/>
    </row>
    <row r="70" spans="2:21" x14ac:dyDescent="0.25">
      <c r="B70" s="4"/>
      <c r="C70" s="4"/>
      <c r="D70" s="4"/>
      <c r="E70" s="21"/>
      <c r="F70" s="4"/>
      <c r="I70" s="4"/>
      <c r="J70" s="4"/>
      <c r="L70" s="4"/>
      <c r="M70" s="4"/>
      <c r="N70" s="4"/>
      <c r="O70" s="4"/>
      <c r="P70" s="4"/>
      <c r="Q70" s="4"/>
      <c r="R70" s="4"/>
      <c r="S70" s="4"/>
      <c r="U70" s="4"/>
    </row>
    <row r="71" spans="2:21" x14ac:dyDescent="0.25">
      <c r="B71" s="4"/>
      <c r="C71" s="4"/>
      <c r="D71" s="4"/>
      <c r="E71" s="21"/>
      <c r="F71" s="4"/>
      <c r="I71" s="4"/>
      <c r="J71" s="4"/>
      <c r="L71" s="4"/>
      <c r="M71" s="4"/>
      <c r="N71" s="4"/>
      <c r="O71" s="4"/>
      <c r="P71" s="4"/>
      <c r="Q71" s="4"/>
      <c r="R71" s="4"/>
      <c r="S71" s="4"/>
      <c r="U71" s="4"/>
    </row>
    <row r="72" spans="2:21" x14ac:dyDescent="0.25">
      <c r="B72" s="4"/>
      <c r="C72" s="4"/>
      <c r="D72" s="4"/>
      <c r="E72" s="21"/>
      <c r="F72" s="4"/>
      <c r="I72" s="4"/>
      <c r="J72" s="4"/>
      <c r="L72" s="4"/>
      <c r="M72" s="4"/>
      <c r="N72" s="4"/>
      <c r="O72" s="4"/>
      <c r="P72" s="4"/>
      <c r="Q72" s="4"/>
      <c r="R72" s="4"/>
      <c r="S72" s="4"/>
      <c r="U72" s="4"/>
    </row>
    <row r="73" spans="2:21" x14ac:dyDescent="0.25">
      <c r="B73" s="4"/>
      <c r="C73" s="4"/>
      <c r="D73" s="4"/>
      <c r="E73" s="21"/>
      <c r="F73" s="4"/>
      <c r="I73" s="4"/>
      <c r="J73" s="4"/>
      <c r="L73" s="4"/>
      <c r="M73" s="4"/>
      <c r="N73" s="4"/>
      <c r="O73" s="4"/>
      <c r="P73" s="4"/>
      <c r="Q73" s="4"/>
      <c r="R73" s="4"/>
      <c r="S73" s="4"/>
      <c r="U73" s="4"/>
    </row>
    <row r="74" spans="2:21" x14ac:dyDescent="0.25">
      <c r="B74" s="4"/>
      <c r="C74" s="4"/>
      <c r="D74" s="4"/>
      <c r="E74" s="21"/>
      <c r="F74" s="4"/>
      <c r="I74" s="4"/>
      <c r="J74" s="4"/>
      <c r="L74" s="4"/>
      <c r="M74" s="4"/>
      <c r="N74" s="4"/>
      <c r="O74" s="4"/>
      <c r="P74" s="4"/>
      <c r="Q74" s="4"/>
      <c r="R74" s="4"/>
      <c r="S74" s="4"/>
      <c r="U74" s="4"/>
    </row>
    <row r="75" spans="2:21" x14ac:dyDescent="0.25">
      <c r="E75" s="12"/>
      <c r="F75" s="1"/>
    </row>
    <row r="76" spans="2:21" x14ac:dyDescent="0.25">
      <c r="E76" s="12"/>
      <c r="F76" s="1"/>
    </row>
  </sheetData>
  <mergeCells count="11">
    <mergeCell ref="I19:L19"/>
    <mergeCell ref="A6:B6"/>
    <mergeCell ref="C12:D12"/>
    <mergeCell ref="C13:D13"/>
    <mergeCell ref="C14:D14"/>
    <mergeCell ref="C18:G18"/>
    <mergeCell ref="C6:D6"/>
    <mergeCell ref="C7:D7"/>
    <mergeCell ref="C8:D8"/>
    <mergeCell ref="C10:D10"/>
    <mergeCell ref="C11:D11"/>
  </mergeCells>
  <dataValidations xWindow="1327" yWindow="616" count="19">
    <dataValidation type="list" allowBlank="1" showInputMessage="1" showErrorMessage="1" promptTitle="Is Smoke Rating" prompt="Required or Not?" sqref="V24:V63" xr:uid="{00000000-0002-0000-0000-000000000000}">
      <formula1>SMOKE_RATING</formula1>
    </dataValidation>
    <dataValidation type="list" allowBlank="1" showInputMessage="1" promptTitle="Is Machanical Self Closer" prompt="Required or Not?" sqref="S24:S63" xr:uid="{00000000-0002-0000-0000-000001000000}">
      <formula1>SELF_CLOSE</formula1>
    </dataValidation>
    <dataValidation type="list" allowBlank="1" showInputMessage="1" showErrorMessage="1" promptTitle="Is Magnetic Lock" prompt="Required or Not?" sqref="U24:U63" xr:uid="{00000000-0002-0000-0000-000002000000}">
      <formula1>MAGNETIC_LOCK</formula1>
    </dataValidation>
    <dataValidation type="list" allowBlank="1" showInputMessage="1" promptTitle="Select:" prompt="Wall Thickness" sqref="O24:O63" xr:uid="{00000000-0002-0000-0000-000005000000}">
      <formula1>WALL_THICKNESS</formula1>
    </dataValidation>
    <dataValidation type="list" allowBlank="1" showInputMessage="1" showErrorMessage="1" promptTitle="Acoustic Seal" prompt="Required or Not?" sqref="T24:T63" xr:uid="{00000000-0002-0000-0000-000006000000}">
      <formula1>ACOUSTIC_SEAL</formula1>
    </dataValidation>
    <dataValidation type="list" allowBlank="1" showInputMessage="1" promptTitle="Select:" prompt="Frame Finish" sqref="F24:F63" xr:uid="{00000000-0002-0000-0000-000009000000}">
      <formula1>FRAME_FINISH</formula1>
    </dataValidation>
    <dataValidation type="list" allowBlank="1" showInputMessage="1" showErrorMessage="1" promptTitle="Select:" prompt="Finish for Wood Doors" sqref="H24:H63" xr:uid="{00000000-0002-0000-0000-00000A000000}">
      <formula1>WOOD_FINISH</formula1>
    </dataValidation>
    <dataValidation type="list" allowBlank="1" showInputMessage="1" showErrorMessage="1" promptTitle="Select: " prompt="Door Leaf Type" sqref="G24:G63" xr:uid="{00000000-0002-0000-0000-00000B000000}">
      <formula1>DOOR_TYPE</formula1>
    </dataValidation>
    <dataValidation type="list" allowBlank="1" showInputMessage="1" showErrorMessage="1" promptTitle="Are Wood Door Required to be" prompt="FSC Certified" sqref="I24:J63 K25:K63" xr:uid="{00000000-0002-0000-0000-00000C000000}">
      <formula1>FSC</formula1>
    </dataValidation>
    <dataValidation type="list" allowBlank="1" showInputMessage="1" promptTitle="Select" prompt="Door Glass Type" sqref="M24:M63" xr:uid="{00000000-0002-0000-0000-00000D000000}">
      <formula1>DOOR_GLASS_TYPE</formula1>
    </dataValidation>
    <dataValidation type="list" allowBlank="1" showInputMessage="1" showErrorMessage="1" promptTitle="Is Lead Lining" prompt="Required or Not?" sqref="W24:W63" xr:uid="{00000000-0002-0000-0000-000010000000}">
      <formula1>Lead_Lined</formula1>
    </dataValidation>
    <dataValidation type="list" allowBlank="1" showInputMessage="1" showErrorMessage="1" promptTitle="Select" prompt="Which Sizing Dimenions_x000a_" sqref="J20:K20" xr:uid="{B64A176B-9C29-48C4-9AD5-D9F6F3027095}">
      <formula1>"Select Sizing Dimension,Clear Opening Size, Door Leaf Size, Frame Opening Size"</formula1>
    </dataValidation>
    <dataValidation allowBlank="1" showInputMessage="1" showErrorMessage="1" promptTitle="Select" prompt="Which Sizing Dimenions_x000a_" sqref="I20" xr:uid="{1A2A6654-F6D9-4708-827D-FC426E20FE8F}"/>
    <dataValidation type="list" allowBlank="1" showInputMessage="1" showErrorMessage="1" promptTitle="Select" prompt="Clear Opening Size, Door Leaf Size, or Frame Opening Size_x000a_" sqref="I19" xr:uid="{EEB80B71-F11B-44F6-BDB7-3042E8C83645}">
      <formula1>"Please Select Sizing Dimension,Clear Opening Size, Door Leaf Size, Frame Opening Size"</formula1>
    </dataValidation>
    <dataValidation type="list" allowBlank="1" showInputMessage="1" showErrorMessage="1" sqref="R24:R63" xr:uid="{9D360F64-8304-4964-9EA5-2F0095CEA0B8}">
      <formula1>SELF_CLOSE</formula1>
    </dataValidation>
    <dataValidation type="list" allowBlank="1" showInputMessage="1" showErrorMessage="1" promptTitle="Select" prompt="Glass Size_x000a_" sqref="N24:N63" xr:uid="{0703482C-4B6F-4B22-96D9-C07B9A63C0F1}">
      <formula1>Glass_Size</formula1>
    </dataValidation>
    <dataValidation type="list" allowBlank="1" showInputMessage="1" showErrorMessage="1" promptTitle="Are Wood Door Required to be" prompt="No added UF" sqref="K24" xr:uid="{A8F58A78-016D-4947-A486-60099D09B243}">
      <formula1>FSC</formula1>
    </dataValidation>
    <dataValidation type="list" allowBlank="1" showInputMessage="1" promptTitle="Select:" prompt="Finish for Aluminum Doors" sqref="L24:L63" xr:uid="{1903683F-59EC-4029-BE10-286474B49BA4}">
      <formula1>ALUMINUM_DOOR_FINISH</formula1>
    </dataValidation>
    <dataValidation type="list" allowBlank="1" showInputMessage="1" showErrorMessage="1" sqref="C16:C17" xr:uid="{C86FA17C-2D39-4926-B379-BB81929CA23F}">
      <formula1>"yes, no"</formula1>
    </dataValidation>
  </dataValidations>
  <hyperlinks>
    <hyperlink ref="B3" r:id="rId1" xr:uid="{0A272462-E2EB-4A53-866E-3D575869763F}"/>
  </hyperlinks>
  <printOptions horizontalCentered="1" verticalCentered="1"/>
  <pageMargins left="0.25" right="0.25" top="0.55000000000000004" bottom="0.25" header="0.3" footer="0.3"/>
  <pageSetup paperSize="3" scale="58" orientation="landscape" r:id="rId2"/>
  <drawing r:id="rId3"/>
  <extLst>
    <ext xmlns:x14="http://schemas.microsoft.com/office/spreadsheetml/2009/9/main" uri="{CCE6A557-97BC-4b89-ADB6-D9C93CAAB3DF}">
      <x14:dataValidations xmlns:xm="http://schemas.microsoft.com/office/excel/2006/main" xWindow="1327" yWindow="616" count="4">
        <x14:dataValidation type="list" allowBlank="1" showInputMessage="1" showErrorMessage="1" promptTitle="Select:" prompt="Elevation Configuration" xr:uid="{00000000-0002-0000-0000-000004000000}">
          <x14:formula1>
            <xm:f>'DATA (don''t delete)'!$A$14:$A$29</xm:f>
          </x14:formula1>
          <xm:sqref>E24:E63</xm:sqref>
        </x14:dataValidation>
        <x14:dataValidation type="list" allowBlank="1" showInputMessage="1" promptTitle="Door Glass Type" prompt="Select:" xr:uid="{00000000-0002-0000-0000-000012000000}">
          <x14:formula1>
            <xm:f>'DATA (don''t delete)'!$G$13:$G$20</xm:f>
          </x14:formula1>
          <xm:sqref>M63</xm:sqref>
        </x14:dataValidation>
        <x14:dataValidation type="list" allowBlank="1" showInputMessage="1" showErrorMessage="1" xr:uid="{00000000-0002-0000-0000-000013000000}">
          <x14:formula1>
            <xm:f>'DATA (don''t delete)'!$E$13:$E$14</xm:f>
          </x14:formula1>
          <xm:sqref>I63:K63</xm:sqref>
        </x14:dataValidation>
        <x14:dataValidation type="list" allowBlank="1" showInputMessage="1" showErrorMessage="1" xr:uid="{82E2EFE6-0B16-40D3-A9F1-B174A023CC8D}">
          <x14:formula1>
            <xm:f>'Hardware Selection'!$B$1:$B$27</xm:f>
          </x14:formula1>
          <xm:sqref>P24:P63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1"/>
  <sheetViews>
    <sheetView topLeftCell="A10" workbookViewId="0">
      <selection activeCell="C15" sqref="C15"/>
    </sheetView>
  </sheetViews>
  <sheetFormatPr defaultColWidth="9.140625" defaultRowHeight="15" x14ac:dyDescent="0.25"/>
  <cols>
    <col min="1" max="1" width="33.28515625" style="10" customWidth="1"/>
    <col min="2" max="2" width="17.5703125" style="10" bestFit="1" customWidth="1"/>
    <col min="3" max="3" width="32.28515625" style="10" bestFit="1" customWidth="1"/>
    <col min="4" max="4" width="14.5703125" style="10" bestFit="1" customWidth="1"/>
    <col min="5" max="5" width="4.140625" style="12" bestFit="1" customWidth="1"/>
    <col min="6" max="6" width="23.42578125" style="10" customWidth="1"/>
    <col min="7" max="7" width="25.140625" style="10" bestFit="1" customWidth="1"/>
    <col min="8" max="8" width="36.7109375" style="10" bestFit="1" customWidth="1"/>
    <col min="9" max="9" width="10.5703125" style="10" customWidth="1"/>
    <col min="10" max="10" width="52.5703125" style="10" bestFit="1" customWidth="1"/>
    <col min="11" max="11" width="6.140625" style="12" customWidth="1"/>
    <col min="12" max="12" width="6" style="10" customWidth="1"/>
    <col min="13" max="14" width="12" style="12" customWidth="1"/>
    <col min="15" max="15" width="8.42578125" style="12" customWidth="1"/>
    <col min="16" max="16" width="6.42578125" style="10" customWidth="1"/>
    <col min="17" max="16384" width="9.140625" style="10"/>
  </cols>
  <sheetData>
    <row r="1" spans="1:16" x14ac:dyDescent="0.25">
      <c r="A1" s="9" t="s">
        <v>5</v>
      </c>
    </row>
    <row r="2" spans="1:16" ht="15.75" thickBot="1" x14ac:dyDescent="0.3"/>
    <row r="3" spans="1:16" ht="15.75" thickBot="1" x14ac:dyDescent="0.3">
      <c r="A3" s="31" t="s">
        <v>12</v>
      </c>
    </row>
    <row r="4" spans="1:16" x14ac:dyDescent="0.25">
      <c r="A4" s="30"/>
    </row>
    <row r="5" spans="1:16" x14ac:dyDescent="0.25">
      <c r="A5" s="17" t="s">
        <v>24</v>
      </c>
    </row>
    <row r="6" spans="1:16" x14ac:dyDescent="0.25">
      <c r="A6" s="17" t="s">
        <v>25</v>
      </c>
    </row>
    <row r="7" spans="1:16" x14ac:dyDescent="0.25">
      <c r="A7" s="17" t="s">
        <v>26</v>
      </c>
    </row>
    <row r="8" spans="1:16" x14ac:dyDescent="0.25">
      <c r="A8" s="17" t="s">
        <v>27</v>
      </c>
    </row>
    <row r="9" spans="1:16" x14ac:dyDescent="0.25">
      <c r="A9" s="17" t="s">
        <v>6</v>
      </c>
    </row>
    <row r="10" spans="1:16" ht="15.75" thickBot="1" x14ac:dyDescent="0.3">
      <c r="I10" s="11"/>
    </row>
    <row r="11" spans="1:16" s="5" customFormat="1" ht="90.75" thickBot="1" x14ac:dyDescent="0.3">
      <c r="A11" s="27" t="s">
        <v>39</v>
      </c>
      <c r="B11" s="27" t="s">
        <v>40</v>
      </c>
      <c r="C11" s="27" t="s">
        <v>41</v>
      </c>
      <c r="D11" s="27" t="s">
        <v>50</v>
      </c>
      <c r="E11" s="27" t="s">
        <v>36</v>
      </c>
      <c r="F11" s="27" t="s">
        <v>42</v>
      </c>
      <c r="G11" s="27" t="s">
        <v>43</v>
      </c>
      <c r="H11" s="27" t="s">
        <v>85</v>
      </c>
      <c r="I11" s="27" t="s">
        <v>44</v>
      </c>
      <c r="J11" s="27" t="s">
        <v>45</v>
      </c>
      <c r="K11" s="27" t="s">
        <v>68</v>
      </c>
      <c r="L11" s="27" t="s">
        <v>48</v>
      </c>
      <c r="M11" s="27" t="s">
        <v>46</v>
      </c>
      <c r="N11" s="27" t="s">
        <v>47</v>
      </c>
      <c r="O11" s="27" t="s">
        <v>103</v>
      </c>
      <c r="P11" s="36" t="s">
        <v>57</v>
      </c>
    </row>
    <row r="12" spans="1:16" ht="6" customHeight="1" x14ac:dyDescent="0.25"/>
    <row r="13" spans="1:16" x14ac:dyDescent="0.25">
      <c r="A13" s="17"/>
      <c r="B13" s="17"/>
      <c r="C13" s="17"/>
      <c r="D13" s="17" t="s">
        <v>97</v>
      </c>
      <c r="E13" s="18" t="s">
        <v>0</v>
      </c>
      <c r="F13" s="17" t="s">
        <v>97</v>
      </c>
      <c r="G13" s="17" t="s">
        <v>97</v>
      </c>
      <c r="H13" s="16" t="s">
        <v>98</v>
      </c>
      <c r="I13" s="15"/>
      <c r="J13" s="17"/>
      <c r="K13" s="18" t="s">
        <v>0</v>
      </c>
      <c r="L13" s="18" t="s">
        <v>0</v>
      </c>
      <c r="M13" s="18" t="s">
        <v>0</v>
      </c>
      <c r="N13" s="18" t="s">
        <v>0</v>
      </c>
      <c r="O13" s="18" t="s">
        <v>105</v>
      </c>
      <c r="P13" s="18" t="s">
        <v>0</v>
      </c>
    </row>
    <row r="14" spans="1:16" x14ac:dyDescent="0.25">
      <c r="A14" s="17" t="s">
        <v>185</v>
      </c>
      <c r="B14" s="17" t="s">
        <v>49</v>
      </c>
      <c r="C14" s="17" t="s">
        <v>201</v>
      </c>
      <c r="D14" s="17" t="s">
        <v>13</v>
      </c>
      <c r="E14" s="18" t="s">
        <v>1</v>
      </c>
      <c r="F14" s="17" t="s">
        <v>49</v>
      </c>
      <c r="G14" s="17" t="s">
        <v>18</v>
      </c>
      <c r="H14" s="16" t="s">
        <v>87</v>
      </c>
      <c r="I14" s="15" t="s">
        <v>7</v>
      </c>
      <c r="J14" s="46"/>
      <c r="K14" s="18" t="s">
        <v>1</v>
      </c>
      <c r="L14" s="18" t="s">
        <v>1</v>
      </c>
      <c r="M14" s="18" t="s">
        <v>1</v>
      </c>
      <c r="N14" s="18" t="s">
        <v>1</v>
      </c>
      <c r="O14" s="18" t="s">
        <v>104</v>
      </c>
      <c r="P14" s="18" t="s">
        <v>1</v>
      </c>
    </row>
    <row r="15" spans="1:16" x14ac:dyDescent="0.25">
      <c r="A15" s="17" t="s">
        <v>186</v>
      </c>
      <c r="B15" s="17" t="s">
        <v>6</v>
      </c>
      <c r="C15" s="17" t="s">
        <v>32</v>
      </c>
      <c r="D15" s="17" t="s">
        <v>14</v>
      </c>
      <c r="E15" s="18"/>
      <c r="F15" s="17" t="s">
        <v>6</v>
      </c>
      <c r="G15" s="17" t="s">
        <v>19</v>
      </c>
      <c r="H15" s="16" t="s">
        <v>88</v>
      </c>
      <c r="I15" s="15" t="s">
        <v>8</v>
      </c>
      <c r="J15" s="46"/>
      <c r="K15" s="12" t="s">
        <v>97</v>
      </c>
      <c r="L15" s="12" t="s">
        <v>97</v>
      </c>
      <c r="M15" s="12" t="s">
        <v>97</v>
      </c>
      <c r="N15" s="12" t="s">
        <v>97</v>
      </c>
      <c r="O15" s="12" t="s">
        <v>106</v>
      </c>
      <c r="P15" s="12" t="s">
        <v>97</v>
      </c>
    </row>
    <row r="16" spans="1:16" x14ac:dyDescent="0.25">
      <c r="A16" s="32" t="s">
        <v>187</v>
      </c>
      <c r="B16" s="17"/>
      <c r="C16" s="17" t="s">
        <v>33</v>
      </c>
      <c r="D16" s="17" t="s">
        <v>15</v>
      </c>
      <c r="G16" s="17" t="s">
        <v>20</v>
      </c>
      <c r="H16" s="16" t="s">
        <v>89</v>
      </c>
      <c r="I16" s="15" t="s">
        <v>9</v>
      </c>
      <c r="J16" s="46"/>
    </row>
    <row r="17" spans="1:10" x14ac:dyDescent="0.25">
      <c r="A17" s="19" t="s">
        <v>188</v>
      </c>
      <c r="C17" s="17" t="s">
        <v>29</v>
      </c>
      <c r="D17" s="17" t="s">
        <v>3</v>
      </c>
      <c r="G17" s="17" t="s">
        <v>21</v>
      </c>
      <c r="H17" s="16" t="s">
        <v>99</v>
      </c>
      <c r="I17" s="15" t="s">
        <v>10</v>
      </c>
      <c r="J17" s="61"/>
    </row>
    <row r="18" spans="1:10" ht="30" x14ac:dyDescent="0.25">
      <c r="A18" s="19" t="s">
        <v>189</v>
      </c>
      <c r="C18" s="17" t="s">
        <v>30</v>
      </c>
      <c r="D18" s="17" t="s">
        <v>16</v>
      </c>
      <c r="G18" s="17" t="s">
        <v>54</v>
      </c>
      <c r="H18" s="16" t="s">
        <v>90</v>
      </c>
      <c r="I18" s="35" t="s">
        <v>6</v>
      </c>
      <c r="J18" s="61"/>
    </row>
    <row r="19" spans="1:10" x14ac:dyDescent="0.25">
      <c r="A19" s="33" t="s">
        <v>190</v>
      </c>
      <c r="D19" s="17" t="s">
        <v>2</v>
      </c>
      <c r="E19" s="5"/>
      <c r="G19" s="17" t="s">
        <v>55</v>
      </c>
      <c r="H19" s="16" t="s">
        <v>91</v>
      </c>
      <c r="J19" s="61"/>
    </row>
    <row r="20" spans="1:10" x14ac:dyDescent="0.25">
      <c r="A20" s="17" t="s">
        <v>191</v>
      </c>
      <c r="D20" s="17" t="s">
        <v>17</v>
      </c>
      <c r="E20" s="26"/>
      <c r="G20" s="17" t="s">
        <v>6</v>
      </c>
      <c r="H20" s="16" t="s">
        <v>92</v>
      </c>
      <c r="J20" s="61"/>
    </row>
    <row r="21" spans="1:10" x14ac:dyDescent="0.25">
      <c r="A21" s="17" t="s">
        <v>192</v>
      </c>
      <c r="D21" s="17" t="s">
        <v>6</v>
      </c>
      <c r="E21" s="26"/>
      <c r="H21" s="16" t="s">
        <v>100</v>
      </c>
      <c r="J21" s="62"/>
    </row>
    <row r="22" spans="1:10" x14ac:dyDescent="0.25">
      <c r="A22" s="10" t="s">
        <v>193</v>
      </c>
      <c r="E22" s="26"/>
      <c r="H22" s="16" t="s">
        <v>93</v>
      </c>
      <c r="J22" s="62"/>
    </row>
    <row r="23" spans="1:10" x14ac:dyDescent="0.25">
      <c r="A23" s="10" t="s">
        <v>194</v>
      </c>
      <c r="E23" s="26"/>
      <c r="H23" s="16" t="s">
        <v>94</v>
      </c>
      <c r="J23" s="46"/>
    </row>
    <row r="24" spans="1:10" x14ac:dyDescent="0.25">
      <c r="A24" s="10" t="s">
        <v>195</v>
      </c>
      <c r="E24" s="26"/>
      <c r="H24" s="16" t="s">
        <v>95</v>
      </c>
      <c r="J24" s="46"/>
    </row>
    <row r="25" spans="1:10" x14ac:dyDescent="0.25">
      <c r="A25" s="10" t="s">
        <v>196</v>
      </c>
      <c r="E25" s="26"/>
      <c r="H25" s="16" t="s">
        <v>86</v>
      </c>
      <c r="J25" s="46"/>
    </row>
    <row r="26" spans="1:10" x14ac:dyDescent="0.25">
      <c r="A26" s="10" t="s">
        <v>197</v>
      </c>
      <c r="E26" s="26"/>
      <c r="H26" s="16" t="s">
        <v>97</v>
      </c>
      <c r="J26" s="46"/>
    </row>
    <row r="27" spans="1:10" x14ac:dyDescent="0.25">
      <c r="A27" s="10" t="s">
        <v>198</v>
      </c>
      <c r="E27" s="26"/>
    </row>
    <row r="28" spans="1:10" x14ac:dyDescent="0.25">
      <c r="A28" s="10" t="s">
        <v>199</v>
      </c>
      <c r="E28" s="26"/>
    </row>
    <row r="29" spans="1:10" x14ac:dyDescent="0.25">
      <c r="A29" s="10" t="s">
        <v>200</v>
      </c>
      <c r="E29" s="26"/>
    </row>
    <row r="30" spans="1:10" x14ac:dyDescent="0.25">
      <c r="E30" s="26"/>
    </row>
    <row r="31" spans="1:10" x14ac:dyDescent="0.25">
      <c r="E31" s="25"/>
    </row>
  </sheetData>
  <printOptions horizontalCentered="1" verticalCentered="1"/>
  <pageMargins left="0.25" right="0.25" top="0.55000000000000004" bottom="0.25" header="0.3" footer="0.3"/>
  <pageSetup paperSize="3"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0FE6-1173-4559-8DF8-2D8F37915D4A}">
  <dimension ref="A1:K29"/>
  <sheetViews>
    <sheetView zoomScale="60" zoomScaleNormal="60" workbookViewId="0">
      <selection activeCell="F28" sqref="F28"/>
    </sheetView>
  </sheetViews>
  <sheetFormatPr defaultColWidth="8.7109375" defaultRowHeight="15" x14ac:dyDescent="0.25"/>
  <cols>
    <col min="1" max="1" width="22.85546875" style="89" customWidth="1"/>
    <col min="2" max="2" width="84.28515625" style="89" customWidth="1"/>
    <col min="3" max="3" width="94.140625" style="89" bestFit="1" customWidth="1"/>
    <col min="4" max="4" width="31.140625" style="89" customWidth="1"/>
    <col min="5" max="5" width="11.28515625" style="89" customWidth="1"/>
    <col min="6" max="6" width="89.85546875" style="89" customWidth="1"/>
    <col min="7" max="7" width="8.7109375" style="89"/>
    <col min="8" max="8" width="61.140625" style="89" bestFit="1" customWidth="1"/>
    <col min="9" max="9" width="39" style="89" customWidth="1"/>
    <col min="10" max="10" width="47.42578125" style="89" customWidth="1"/>
    <col min="11" max="16384" width="8.7109375" style="89"/>
  </cols>
  <sheetData>
    <row r="1" spans="1:11" ht="75" customHeight="1" x14ac:dyDescent="0.35">
      <c r="A1" s="96" t="s">
        <v>107</v>
      </c>
      <c r="B1" s="96" t="s">
        <v>156</v>
      </c>
      <c r="C1" s="96" t="s">
        <v>154</v>
      </c>
      <c r="D1" s="78" t="s">
        <v>108</v>
      </c>
      <c r="E1" s="79" t="s">
        <v>109</v>
      </c>
      <c r="F1" s="80" t="str">
        <f>C1&amp;" 
replacing - "&amp;A1</f>
        <v>(Office)
Deadbolt Cylinder and Thumbturn with Ladder Pulls 
replacing - AD-1</v>
      </c>
      <c r="G1" s="81"/>
      <c r="H1" s="81"/>
      <c r="I1" s="80"/>
      <c r="J1" s="80"/>
      <c r="K1" s="81"/>
    </row>
    <row r="2" spans="1:11" ht="41.45" customHeight="1" x14ac:dyDescent="0.35">
      <c r="A2" s="96"/>
      <c r="B2" s="96" t="s">
        <v>146</v>
      </c>
      <c r="C2" s="96" t="s">
        <v>145</v>
      </c>
      <c r="D2" s="91"/>
      <c r="E2" s="93"/>
      <c r="F2" s="81" t="str">
        <f>C2</f>
        <v>16in BTB Ladder Pulls</v>
      </c>
      <c r="G2" s="81"/>
      <c r="H2" s="81"/>
      <c r="I2" s="81"/>
      <c r="J2" s="81"/>
      <c r="K2" s="81"/>
    </row>
    <row r="3" spans="1:11" ht="23.25" x14ac:dyDescent="0.35">
      <c r="A3" s="96"/>
      <c r="B3" s="96" t="s">
        <v>113</v>
      </c>
      <c r="C3" s="96" t="s">
        <v>114</v>
      </c>
      <c r="D3" s="82"/>
      <c r="E3" s="83"/>
      <c r="F3" s="81" t="str">
        <f>C3</f>
        <v xml:space="preserve">Self latching lock with keyed lock and thumbturn </v>
      </c>
      <c r="G3" s="81"/>
      <c r="H3" s="81"/>
      <c r="I3" s="81"/>
      <c r="J3" s="81"/>
      <c r="K3" s="81"/>
    </row>
    <row r="4" spans="1:11" ht="23.25" x14ac:dyDescent="0.35">
      <c r="A4" s="96" t="s">
        <v>120</v>
      </c>
      <c r="B4" s="96" t="s">
        <v>147</v>
      </c>
      <c r="C4" s="96" t="s">
        <v>157</v>
      </c>
      <c r="D4" s="82"/>
      <c r="E4" s="83"/>
      <c r="F4" s="81" t="str">
        <f>C4</f>
        <v xml:space="preserve">(Privacy)
Deadbolt with coin turn and Thumbturn with Ladder Pulls
</v>
      </c>
      <c r="G4" s="81"/>
      <c r="H4" s="81"/>
      <c r="I4" s="81"/>
      <c r="J4" s="81"/>
      <c r="K4" s="81"/>
    </row>
    <row r="5" spans="1:11" ht="30" customHeight="1" x14ac:dyDescent="0.35">
      <c r="A5" s="96" t="s">
        <v>117</v>
      </c>
      <c r="B5" s="96" t="s">
        <v>152</v>
      </c>
      <c r="C5" s="96" t="s">
        <v>158</v>
      </c>
      <c r="D5" s="82"/>
      <c r="E5" s="83"/>
      <c r="F5" s="81" t="str">
        <f>C5&amp;" 
replacing - "&amp;A5</f>
        <v>(Privacy)
Deadbolt with Indicator and Thumbturn with Ladder Pulls
replacing - AD-2</v>
      </c>
      <c r="G5" s="81"/>
      <c r="H5" s="81"/>
      <c r="I5" s="81"/>
      <c r="J5" s="81"/>
      <c r="K5" s="81"/>
    </row>
    <row r="6" spans="1:11" ht="108" customHeight="1" x14ac:dyDescent="0.35">
      <c r="A6" s="96" t="s">
        <v>120</v>
      </c>
      <c r="B6" s="96" t="s">
        <v>148</v>
      </c>
      <c r="C6" s="97" t="s">
        <v>159</v>
      </c>
      <c r="D6" s="78" t="s">
        <v>118</v>
      </c>
      <c r="E6" s="79" t="s">
        <v>109</v>
      </c>
      <c r="F6" s="80" t="str">
        <f>C6&amp;" 
replacing - "&amp;A6</f>
        <v>(Privacy)
Deadbolt with SECTIONAL Indicator and Thumbturn with Ladder Pulls
replacing - NEW</v>
      </c>
      <c r="G6" s="81"/>
      <c r="H6" s="81"/>
      <c r="I6" s="81"/>
      <c r="J6" s="81"/>
      <c r="K6" s="81"/>
    </row>
    <row r="7" spans="1:11" ht="54.75" customHeight="1" x14ac:dyDescent="0.35">
      <c r="A7" s="96" t="s">
        <v>122</v>
      </c>
      <c r="B7" s="96" t="s">
        <v>153</v>
      </c>
      <c r="C7" s="96" t="s">
        <v>160</v>
      </c>
      <c r="D7" s="84" t="s">
        <v>119</v>
      </c>
      <c r="E7" s="79" t="s">
        <v>109</v>
      </c>
      <c r="F7" s="80" t="str">
        <f t="shared" ref="F7:F15" si="0">C7&amp;"
 replacing - "&amp;A7</f>
        <v>(Privacy)
Deadbolt with Indicator and Thumbturn with ladder Pull Exterior and Lever interior
 replacing - AD-6</v>
      </c>
      <c r="G7" s="81"/>
      <c r="H7" s="81"/>
      <c r="I7" s="81"/>
      <c r="J7" s="81"/>
      <c r="K7" s="81"/>
    </row>
    <row r="8" spans="1:11" ht="65.099999999999994" customHeight="1" x14ac:dyDescent="0.35">
      <c r="A8" s="96" t="s">
        <v>107</v>
      </c>
      <c r="B8" s="96" t="s">
        <v>125</v>
      </c>
      <c r="C8" s="96" t="s">
        <v>154</v>
      </c>
      <c r="D8" s="86" t="s">
        <v>121</v>
      </c>
      <c r="E8" s="79" t="s">
        <v>109</v>
      </c>
      <c r="F8" s="80" t="str">
        <f t="shared" si="0"/>
        <v>(Office)
Deadbolt Cylinder and Thumbturn with Ladder Pulls
 replacing - AD-1</v>
      </c>
      <c r="G8" s="81"/>
      <c r="H8" s="81"/>
      <c r="I8" s="81"/>
      <c r="J8" s="81"/>
      <c r="K8" s="81"/>
    </row>
    <row r="9" spans="1:11" ht="65.099999999999994" customHeight="1" x14ac:dyDescent="0.35">
      <c r="A9" s="96" t="s">
        <v>107</v>
      </c>
      <c r="B9" s="96" t="s">
        <v>161</v>
      </c>
      <c r="C9" s="96" t="s">
        <v>154</v>
      </c>
      <c r="D9" s="84" t="s">
        <v>123</v>
      </c>
      <c r="E9" s="79" t="s">
        <v>109</v>
      </c>
      <c r="F9" s="80" t="str">
        <f t="shared" si="0"/>
        <v>(Office)
Deadbolt Cylinder and Thumbturn with Ladder Pulls
 replacing - AD-1</v>
      </c>
      <c r="G9" s="81"/>
      <c r="H9" s="81"/>
      <c r="I9" s="81"/>
      <c r="J9" s="81"/>
      <c r="K9" s="81"/>
    </row>
    <row r="10" spans="1:11" ht="65.099999999999994" customHeight="1" x14ac:dyDescent="0.35">
      <c r="A10" s="96" t="s">
        <v>120</v>
      </c>
      <c r="B10" s="96" t="s">
        <v>162</v>
      </c>
      <c r="C10" s="96" t="s">
        <v>163</v>
      </c>
      <c r="D10" s="85" t="s">
        <v>124</v>
      </c>
      <c r="E10" s="79" t="s">
        <v>109</v>
      </c>
      <c r="F10" s="80" t="str">
        <f t="shared" si="0"/>
        <v>(Privacy With Cylider)
Deadbolt with SECTIONAL Indicator and Cylinder and Thumbturn with Ladder Pulls
 replacing - NEW</v>
      </c>
      <c r="G10" s="81"/>
      <c r="H10" s="81"/>
      <c r="I10" s="81"/>
      <c r="J10" s="81"/>
      <c r="K10" s="81"/>
    </row>
    <row r="11" spans="1:11" ht="65.099999999999994" customHeight="1" x14ac:dyDescent="0.35">
      <c r="A11" s="96" t="s">
        <v>127</v>
      </c>
      <c r="B11" s="96" t="s">
        <v>128</v>
      </c>
      <c r="C11" s="96" t="s">
        <v>155</v>
      </c>
      <c r="D11" s="78" t="s">
        <v>126</v>
      </c>
      <c r="E11" s="79" t="s">
        <v>109</v>
      </c>
      <c r="F11" s="80" t="str">
        <f t="shared" si="0"/>
        <v>(Cylinder Lock)
Deadbolt Cylinder locking with Ladder Pulls
 replacing - AD5</v>
      </c>
      <c r="G11" s="81"/>
      <c r="H11" s="81"/>
      <c r="I11" s="81"/>
      <c r="J11" s="81"/>
      <c r="K11" s="81"/>
    </row>
    <row r="12" spans="1:11" ht="65.099999999999994" customHeight="1" x14ac:dyDescent="0.35">
      <c r="A12" s="96" t="s">
        <v>127</v>
      </c>
      <c r="B12" s="96" t="s">
        <v>164</v>
      </c>
      <c r="C12" s="96" t="s">
        <v>155</v>
      </c>
      <c r="D12" s="84" t="s">
        <v>126</v>
      </c>
      <c r="E12" s="79" t="s">
        <v>109</v>
      </c>
      <c r="F12" s="80" t="str">
        <f t="shared" si="0"/>
        <v>(Cylinder Lock)
Deadbolt Cylinder locking with Ladder Pulls
 replacing - AD5</v>
      </c>
      <c r="G12" s="81"/>
      <c r="H12" s="81"/>
      <c r="I12" s="81"/>
      <c r="J12" s="81"/>
      <c r="K12" s="81"/>
    </row>
    <row r="13" spans="1:11" ht="65.099999999999994" customHeight="1" x14ac:dyDescent="0.35">
      <c r="A13" s="96" t="s">
        <v>127</v>
      </c>
      <c r="B13" s="96" t="s">
        <v>165</v>
      </c>
      <c r="C13" s="96" t="s">
        <v>155</v>
      </c>
      <c r="D13" s="84" t="s">
        <v>129</v>
      </c>
      <c r="E13" s="79" t="s">
        <v>109</v>
      </c>
      <c r="F13" s="80" t="str">
        <f t="shared" si="0"/>
        <v>(Cylinder Lock)
Deadbolt Cylinder locking with Ladder Pulls
 replacing - AD5</v>
      </c>
      <c r="G13" s="81"/>
      <c r="H13" s="81"/>
      <c r="I13" s="81"/>
      <c r="J13" s="81"/>
      <c r="K13" s="81"/>
    </row>
    <row r="14" spans="1:11" ht="65.099999999999994" customHeight="1" x14ac:dyDescent="0.35">
      <c r="A14" s="96" t="s">
        <v>120</v>
      </c>
      <c r="B14" s="96" t="s">
        <v>131</v>
      </c>
      <c r="C14" s="96" t="s">
        <v>166</v>
      </c>
      <c r="D14" s="84" t="s">
        <v>130</v>
      </c>
      <c r="E14" s="79" t="s">
        <v>109</v>
      </c>
      <c r="F14" s="80" t="str">
        <f t="shared" si="0"/>
        <v>(Passage)
Self-Latching Lock with Single Action egress passage latch with levers
 replacing - NEW</v>
      </c>
      <c r="G14" s="81"/>
      <c r="H14" s="81"/>
      <c r="I14" s="81"/>
      <c r="J14" s="81"/>
      <c r="K14" s="81"/>
    </row>
    <row r="15" spans="1:11" ht="65.099999999999994" customHeight="1" x14ac:dyDescent="0.35">
      <c r="A15" s="96" t="s">
        <v>167</v>
      </c>
      <c r="B15" s="96" t="s">
        <v>168</v>
      </c>
      <c r="C15" s="96" t="s">
        <v>169</v>
      </c>
      <c r="D15" s="84" t="s">
        <v>130</v>
      </c>
      <c r="E15" s="79" t="s">
        <v>109</v>
      </c>
      <c r="F15" s="80" t="str">
        <f t="shared" si="0"/>
        <v>(Privacy)
Self-Latching Lock with Single Action egress, Coin turn overide x Thumbturn with levers
 replacing - AD-9</v>
      </c>
      <c r="G15" s="81"/>
      <c r="H15" s="81"/>
      <c r="I15" s="81"/>
      <c r="J15" s="81"/>
      <c r="K15" s="81"/>
    </row>
    <row r="16" spans="1:11" ht="65.099999999999994" customHeight="1" x14ac:dyDescent="0.35">
      <c r="A16" s="96" t="s">
        <v>167</v>
      </c>
      <c r="B16" s="96" t="s">
        <v>149</v>
      </c>
      <c r="C16" s="96" t="s">
        <v>170</v>
      </c>
      <c r="D16" s="84" t="s">
        <v>132</v>
      </c>
      <c r="E16" s="79" t="s">
        <v>109</v>
      </c>
      <c r="F16" s="80" t="str">
        <f>C16&amp;"
 - "&amp;A16</f>
        <v>(Privacy)
Self-Latching Lock with Single Action egress Lock, Indicator x Thumbturn with levers
 - AD-9</v>
      </c>
      <c r="G16" s="81"/>
      <c r="H16" s="81"/>
      <c r="I16" s="81"/>
      <c r="J16" s="81"/>
      <c r="K16" s="81"/>
    </row>
    <row r="17" spans="1:11" ht="65.099999999999994" customHeight="1" x14ac:dyDescent="0.35">
      <c r="A17" s="96" t="s">
        <v>120</v>
      </c>
      <c r="B17" s="96" t="s">
        <v>171</v>
      </c>
      <c r="C17" s="96" t="s">
        <v>172</v>
      </c>
      <c r="D17" s="84" t="s">
        <v>133</v>
      </c>
      <c r="E17" s="79" t="s">
        <v>109</v>
      </c>
      <c r="F17" s="80" t="str">
        <f>C17&amp;"
 replacing - "&amp;A17</f>
        <v>(Privacy)
Self-Latching Lock with Single Action egress with SECTIONAL indicator  x Thumbturn with levers
 replacing - NEW</v>
      </c>
      <c r="G17" s="81"/>
      <c r="H17" s="81"/>
      <c r="I17" s="81"/>
      <c r="J17" s="81"/>
      <c r="K17" s="81"/>
    </row>
    <row r="18" spans="1:11" ht="65.099999999999994" customHeight="1" x14ac:dyDescent="0.35">
      <c r="A18" s="96" t="s">
        <v>167</v>
      </c>
      <c r="B18" s="96" t="s">
        <v>137</v>
      </c>
      <c r="C18" s="96" t="s">
        <v>173</v>
      </c>
      <c r="D18" s="84" t="s">
        <v>134</v>
      </c>
      <c r="E18" s="79" t="s">
        <v>109</v>
      </c>
      <c r="F18" s="80" t="str">
        <f>C18&amp;"
 - "&amp;A18</f>
        <v>(Office)
Self-Latching Lock with Single Action egress with Cylinder and Thumbturn with levers
 - AD-9</v>
      </c>
      <c r="G18" s="81"/>
      <c r="H18" s="81"/>
      <c r="I18" s="81"/>
      <c r="J18" s="81"/>
      <c r="K18" s="81"/>
    </row>
    <row r="19" spans="1:11" ht="65.099999999999994" customHeight="1" x14ac:dyDescent="0.35">
      <c r="A19" s="96" t="s">
        <v>167</v>
      </c>
      <c r="B19" s="96" t="s">
        <v>174</v>
      </c>
      <c r="C19" s="96" t="s">
        <v>173</v>
      </c>
      <c r="D19" s="84" t="s">
        <v>135</v>
      </c>
      <c r="E19" s="79" t="s">
        <v>109</v>
      </c>
      <c r="F19" s="80" t="str">
        <f>C19&amp;" 
replacing - "&amp;A19</f>
        <v>(Office)
Self-Latching Lock with Single Action egress with Cylinder and Thumbturn with levers 
replacing - AD-9</v>
      </c>
      <c r="G19" s="81"/>
      <c r="H19" s="81"/>
      <c r="I19" s="81"/>
      <c r="J19" s="81"/>
      <c r="K19" s="81"/>
    </row>
    <row r="20" spans="1:11" ht="65.099999999999994" customHeight="1" x14ac:dyDescent="0.35">
      <c r="A20" s="96" t="s">
        <v>167</v>
      </c>
      <c r="B20" s="96" t="s">
        <v>175</v>
      </c>
      <c r="C20" s="96" t="s">
        <v>173</v>
      </c>
      <c r="D20" s="92" t="s">
        <v>136</v>
      </c>
      <c r="E20" s="94" t="s">
        <v>109</v>
      </c>
      <c r="F20" s="80" t="str">
        <f>C20&amp;" 
 - "&amp;A20</f>
        <v>(Office)
Self-Latching Lock with Single Action egress with Cylinder and Thumbturn with levers 
 - AD-9</v>
      </c>
      <c r="G20" s="81"/>
      <c r="H20" s="81"/>
      <c r="I20" s="81"/>
      <c r="J20" s="81"/>
      <c r="K20" s="81"/>
    </row>
    <row r="21" spans="1:11" ht="65.099999999999994" customHeight="1" x14ac:dyDescent="0.35">
      <c r="A21" s="96" t="s">
        <v>120</v>
      </c>
      <c r="B21" s="96" t="s">
        <v>176</v>
      </c>
      <c r="C21" s="96" t="s">
        <v>172</v>
      </c>
      <c r="D21" s="87" t="s">
        <v>138</v>
      </c>
      <c r="E21" s="88" t="s">
        <v>109</v>
      </c>
      <c r="F21" s="80" t="str">
        <f>C21&amp;"
 - "&amp;A21</f>
        <v>(Privacy)
Self-Latching Lock with Single Action egress with SECTIONAL indicator  x Thumbturn with levers
 - NEW</v>
      </c>
      <c r="G21" s="81"/>
      <c r="H21" s="81"/>
      <c r="I21" s="81"/>
      <c r="J21" s="81"/>
      <c r="K21" s="81"/>
    </row>
    <row r="22" spans="1:11" ht="65.099999999999994" customHeight="1" x14ac:dyDescent="0.35">
      <c r="A22" s="96"/>
      <c r="B22" s="97" t="s">
        <v>177</v>
      </c>
      <c r="C22" s="96" t="s">
        <v>178</v>
      </c>
      <c r="D22" s="87" t="s">
        <v>138</v>
      </c>
      <c r="E22" s="88" t="s">
        <v>109</v>
      </c>
      <c r="F22" s="80" t="str">
        <f>C22&amp;"
 - "&amp;A22</f>
        <v xml:space="preserve">Self-Latching Lock with Electronic Strike, 16in. ladder pull x Lever egress trim
 - </v>
      </c>
      <c r="G22" s="81"/>
      <c r="H22" s="81"/>
      <c r="I22" s="81"/>
      <c r="J22" s="81"/>
      <c r="K22" s="81"/>
    </row>
    <row r="23" spans="1:11" ht="65.099999999999994" customHeight="1" x14ac:dyDescent="0.35">
      <c r="A23" s="96"/>
      <c r="B23" s="97" t="s">
        <v>179</v>
      </c>
      <c r="C23" s="96" t="s">
        <v>180</v>
      </c>
      <c r="D23" s="87" t="s">
        <v>138</v>
      </c>
      <c r="E23" s="88" t="s">
        <v>109</v>
      </c>
      <c r="F23" s="80" t="str">
        <f>C23&amp;"
 replacing - "&amp;A23</f>
        <v xml:space="preserve">Self-Latching Lock with Electronic Strike and Cylinder Override, back to back levers
 replacing - </v>
      </c>
      <c r="G23" s="81"/>
      <c r="H23" s="81"/>
      <c r="I23" s="81"/>
      <c r="J23" s="81"/>
      <c r="K23" s="81"/>
    </row>
    <row r="24" spans="1:11" ht="65.099999999999994" customHeight="1" x14ac:dyDescent="0.35">
      <c r="A24" s="96"/>
      <c r="B24" s="96" t="s">
        <v>181</v>
      </c>
      <c r="C24" s="96" t="s">
        <v>178</v>
      </c>
      <c r="D24" s="90"/>
      <c r="E24" s="90"/>
      <c r="F24" s="81"/>
      <c r="G24" s="81"/>
      <c r="H24" s="81"/>
      <c r="I24" s="81"/>
      <c r="J24" s="81"/>
      <c r="K24" s="81"/>
    </row>
    <row r="25" spans="1:11" ht="65.099999999999994" customHeight="1" x14ac:dyDescent="0.35">
      <c r="A25" s="96"/>
      <c r="B25" s="96" t="s">
        <v>182</v>
      </c>
      <c r="C25" s="96" t="s">
        <v>180</v>
      </c>
      <c r="D25" s="90"/>
      <c r="E25" s="90"/>
      <c r="F25" s="81"/>
      <c r="G25" s="81"/>
      <c r="H25" s="81"/>
      <c r="I25" s="81"/>
      <c r="J25" s="81"/>
      <c r="K25" s="81"/>
    </row>
    <row r="26" spans="1:11" ht="65.099999999999994" customHeight="1" x14ac:dyDescent="0.35">
      <c r="A26" s="96"/>
      <c r="B26" s="96" t="s">
        <v>143</v>
      </c>
      <c r="C26" s="96" t="s">
        <v>110</v>
      </c>
      <c r="D26" s="90"/>
      <c r="E26" s="90"/>
      <c r="F26" s="81" t="s">
        <v>111</v>
      </c>
      <c r="G26" s="81"/>
      <c r="H26" s="81"/>
      <c r="I26" s="81"/>
      <c r="J26" s="81"/>
      <c r="K26" s="81"/>
    </row>
    <row r="27" spans="1:11" ht="33" customHeight="1" x14ac:dyDescent="0.35">
      <c r="A27" s="96"/>
      <c r="B27" s="96" t="s">
        <v>144</v>
      </c>
      <c r="C27" s="96" t="s">
        <v>112</v>
      </c>
      <c r="D27" s="81"/>
      <c r="E27" s="81"/>
      <c r="F27" s="81" t="s">
        <v>183</v>
      </c>
    </row>
    <row r="28" spans="1:11" ht="23.25" x14ac:dyDescent="0.35">
      <c r="A28" s="96"/>
      <c r="B28" s="81" t="s">
        <v>142</v>
      </c>
      <c r="C28" s="81" t="s">
        <v>115</v>
      </c>
      <c r="D28" s="80"/>
      <c r="E28" s="80"/>
      <c r="F28" s="80" t="s">
        <v>116</v>
      </c>
    </row>
    <row r="29" spans="1:11" ht="23.25" x14ac:dyDescent="0.35">
      <c r="A29" s="96"/>
      <c r="B29" s="81" t="s">
        <v>150</v>
      </c>
      <c r="C29" s="81" t="s">
        <v>139</v>
      </c>
      <c r="D29" s="80"/>
      <c r="E29" s="80"/>
      <c r="F29" s="80" t="s">
        <v>140</v>
      </c>
    </row>
  </sheetData>
  <sortState xmlns:xlrd2="http://schemas.microsoft.com/office/spreadsheetml/2017/richdata2" ref="A2:F27">
    <sortCondition ref="B1"/>
  </sortState>
  <dataValidations count="1">
    <dataValidation type="list" allowBlank="1" showInputMessage="1" showErrorMessage="1" sqref="H1" xr:uid="{E0F4A589-A6DD-4DC6-8894-AD8F6287F03C}">
      <formula1>$B$1:$B$26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20</vt:i4>
      </vt:variant>
    </vt:vector>
  </HeadingPairs>
  <TitlesOfParts>
    <vt:vector size="23" baseType="lpstr">
      <vt:lpstr>QUOTE FORM</vt:lpstr>
      <vt:lpstr>DATA (don't delete)</vt:lpstr>
      <vt:lpstr>Hardware Selection</vt:lpstr>
      <vt:lpstr>ACOUSTIC_SEAL</vt:lpstr>
      <vt:lpstr>ALUMINUM_DOOR_FINISH</vt:lpstr>
      <vt:lpstr>COMPANY_TYPE</vt:lpstr>
      <vt:lpstr>DOOR_GLASS_TYPE</vt:lpstr>
      <vt:lpstr>DOOR_LEAF</vt:lpstr>
      <vt:lpstr>DOOR_TYPE</vt:lpstr>
      <vt:lpstr>ELEV_CONFIG</vt:lpstr>
      <vt:lpstr>ELEVATION</vt:lpstr>
      <vt:lpstr>FRAME_FINISH</vt:lpstr>
      <vt:lpstr>FSC</vt:lpstr>
      <vt:lpstr>Glass_Size</vt:lpstr>
      <vt:lpstr>GLASS_TYPE</vt:lpstr>
      <vt:lpstr>Lead_Lined</vt:lpstr>
      <vt:lpstr>LOCK_TYPE</vt:lpstr>
      <vt:lpstr>MAGNETIC_LOCK</vt:lpstr>
      <vt:lpstr>SELF_CLOSE</vt:lpstr>
      <vt:lpstr>SMOKE_RATING</vt:lpstr>
      <vt:lpstr>SOFT_CLOSE</vt:lpstr>
      <vt:lpstr>WALL_THICKNESS</vt:lpstr>
      <vt:lpstr>WOOD_FINISH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 Crawford</dc:creator>
  <cp:lastModifiedBy>Tucker, Darren</cp:lastModifiedBy>
  <cp:lastPrinted>2016-01-08T16:55:22Z</cp:lastPrinted>
  <dcterms:created xsi:type="dcterms:W3CDTF">2014-08-19T23:03:28Z</dcterms:created>
  <dcterms:modified xsi:type="dcterms:W3CDTF">2022-05-17T17:58:50Z</dcterms:modified>
</cp:coreProperties>
</file>